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mc:AlternateContent xmlns:mc="http://schemas.openxmlformats.org/markup-compatibility/2006">
    <mc:Choice Requires="x15">
      <x15ac:absPath xmlns:x15ac="http://schemas.microsoft.com/office/spreadsheetml/2010/11/ac" url="https://sportradarag.sharepoint.com/sites/InvestorRelations/Shared Documents/Qtrly Earnings Release Materials/Q3 2024/Trending Materials and Master Financial Workbook/"/>
    </mc:Choice>
  </mc:AlternateContent>
  <xr:revisionPtr revIDLastSave="1" documentId="8_{B81C3F79-FA01-4723-85A8-D3A3B57B3CEF}" xr6:coauthVersionLast="47" xr6:coauthVersionMax="47" xr10:uidLastSave="{7DB4AE6C-82A8-4B5B-A56A-A4B37425985E}"/>
  <bookViews>
    <workbookView xWindow="-108" yWindow="-108" windowWidth="23256" windowHeight="13896" tabRatio="717" xr2:uid="{00000000-000D-0000-FFFF-FFFF00000000}"/>
  </bookViews>
  <sheets>
    <sheet name="Index" sheetId="7" r:id="rId1"/>
    <sheet name="1_Revenue &amp; Key Financial" sheetId="1" r:id="rId2"/>
    <sheet name="2_Revenue by Product" sheetId="5" r:id="rId3"/>
    <sheet name="3_Profit Loss" sheetId="2" r:id="rId4"/>
    <sheet name="4_AEBITDA Rec" sheetId="4" r:id="rId5"/>
    <sheet name="5_Adjusted Expenses" sheetId="10" r:id="rId6"/>
    <sheet name="6_Rev to EBITDA bridge" sheetId="11" r:id="rId7"/>
    <sheet name="7_Financial Position" sheetId="3" r:id="rId8"/>
    <sheet name="8_Cash Flows" sheetId="6" r:id="rId9"/>
  </sheets>
  <definedNames>
    <definedName name="_xlnm.Print_Area" localSheetId="1">'1_Revenue &amp; Key Financial'!$A$1:$K$44</definedName>
    <definedName name="_xlnm.Print_Area" localSheetId="2">'2_Revenue by Product'!$A$1:$F$22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0" l="1"/>
  <c r="B23" i="10"/>
  <c r="B26" i="10" s="1"/>
  <c r="B11" i="11" s="1"/>
  <c r="J11" i="11"/>
  <c r="I11" i="11"/>
  <c r="H11" i="11"/>
  <c r="G11" i="11"/>
  <c r="F11" i="11"/>
  <c r="E11" i="11"/>
  <c r="D11" i="11"/>
  <c r="C11" i="11"/>
  <c r="C10" i="11"/>
  <c r="C12" i="11" s="1"/>
  <c r="J9" i="11"/>
  <c r="I9" i="11"/>
  <c r="H9" i="11"/>
  <c r="G9" i="11"/>
  <c r="F9" i="11"/>
  <c r="E9" i="11"/>
  <c r="D9" i="11"/>
  <c r="C9" i="11"/>
  <c r="J8" i="11"/>
  <c r="I8" i="11"/>
  <c r="H8" i="11"/>
  <c r="G8" i="11"/>
  <c r="F8" i="11"/>
  <c r="E8" i="11"/>
  <c r="D8" i="11"/>
  <c r="C8" i="11"/>
  <c r="B10" i="11"/>
  <c r="B9" i="11"/>
  <c r="B8" i="11"/>
  <c r="B9" i="10"/>
  <c r="G12" i="10"/>
  <c r="J26" i="10"/>
  <c r="I26" i="10"/>
  <c r="H26" i="10"/>
  <c r="F26" i="10"/>
  <c r="E26" i="10"/>
  <c r="D26" i="10"/>
  <c r="C26" i="10"/>
  <c r="J19" i="10"/>
  <c r="J12" i="11" s="1"/>
  <c r="I19" i="10"/>
  <c r="I12" i="11" s="1"/>
  <c r="H19" i="10"/>
  <c r="H12" i="11" s="1"/>
  <c r="G19" i="10"/>
  <c r="G10" i="11" s="1"/>
  <c r="G12" i="11" s="1"/>
  <c r="F19" i="10"/>
  <c r="F10" i="11" s="1"/>
  <c r="F12" i="11" s="1"/>
  <c r="E19" i="10"/>
  <c r="E10" i="11" s="1"/>
  <c r="E12" i="11" s="1"/>
  <c r="D19" i="10"/>
  <c r="D10" i="11" s="1"/>
  <c r="D12" i="11" s="1"/>
  <c r="C19" i="10"/>
  <c r="B19" i="10"/>
  <c r="B12" i="11" l="1"/>
  <c r="B25" i="10" l="1"/>
  <c r="B13" i="10" l="1"/>
  <c r="G24" i="10"/>
  <c r="G23" i="10"/>
  <c r="J25" i="10"/>
  <c r="I25" i="10"/>
  <c r="H25" i="10"/>
  <c r="G25" i="10"/>
  <c r="F25" i="10"/>
  <c r="E25" i="10"/>
  <c r="D25" i="10"/>
  <c r="C25" i="10"/>
  <c r="C13" i="10"/>
  <c r="D13" i="10"/>
  <c r="E13" i="10"/>
  <c r="F13" i="10"/>
  <c r="G13" i="10"/>
  <c r="H13" i="10"/>
  <c r="I13" i="10"/>
  <c r="J13" i="10"/>
  <c r="G26" i="10" l="1"/>
  <c r="C9" i="10"/>
  <c r="J9" i="10"/>
  <c r="I9" i="10"/>
  <c r="H9" i="10"/>
  <c r="G9" i="10"/>
  <c r="F9" i="10"/>
  <c r="E9" i="10"/>
  <c r="D9" i="10"/>
  <c r="M37" i="1"/>
  <c r="G37" i="1"/>
  <c r="N35" i="1"/>
  <c r="N37" i="1" s="1"/>
  <c r="M35" i="1"/>
  <c r="M38" i="1" s="1"/>
  <c r="L35" i="1"/>
  <c r="L38" i="1" s="1"/>
  <c r="J35" i="1"/>
  <c r="J38" i="1" s="1"/>
  <c r="I35" i="1"/>
  <c r="I38" i="1" s="1"/>
  <c r="H35" i="1"/>
  <c r="H38" i="1" s="1"/>
  <c r="G35" i="1"/>
  <c r="G38" i="1" s="1"/>
  <c r="E35" i="1"/>
  <c r="E37" i="1" s="1"/>
  <c r="D35" i="1"/>
  <c r="D37" i="1" s="1"/>
  <c r="C35" i="1"/>
  <c r="C37" i="1" s="1"/>
  <c r="B35" i="1"/>
  <c r="B37" i="1" s="1"/>
  <c r="K34" i="1"/>
  <c r="K38" i="1" s="1"/>
  <c r="F34" i="1"/>
  <c r="K33" i="1"/>
  <c r="F33" i="1"/>
  <c r="N24" i="1"/>
  <c r="N22" i="1"/>
  <c r="N25" i="1" s="1"/>
  <c r="M22" i="1"/>
  <c r="M25" i="1" s="1"/>
  <c r="L22" i="1"/>
  <c r="L25" i="1" s="1"/>
  <c r="J22" i="1"/>
  <c r="J25" i="1" s="1"/>
  <c r="I22" i="1"/>
  <c r="I24" i="1" s="1"/>
  <c r="H22" i="1"/>
  <c r="H24" i="1" s="1"/>
  <c r="G22" i="1"/>
  <c r="G24" i="1" s="1"/>
  <c r="E22" i="1"/>
  <c r="E24" i="1" s="1"/>
  <c r="D22" i="1"/>
  <c r="D25" i="1" s="1"/>
  <c r="C22" i="1"/>
  <c r="C24" i="1" s="1"/>
  <c r="B22" i="1"/>
  <c r="B24" i="1" s="1"/>
  <c r="K21" i="1"/>
  <c r="F21" i="1"/>
  <c r="K20" i="1"/>
  <c r="K22" i="1" s="1"/>
  <c r="K24" i="1" s="1"/>
  <c r="F20" i="1"/>
  <c r="N11" i="1"/>
  <c r="M11" i="1"/>
  <c r="L11" i="1"/>
  <c r="J11" i="1"/>
  <c r="I11" i="1"/>
  <c r="H11" i="1"/>
  <c r="G11" i="1"/>
  <c r="E11" i="1"/>
  <c r="D11" i="1"/>
  <c r="C11" i="1"/>
  <c r="B11" i="1"/>
  <c r="N9" i="1"/>
  <c r="M9" i="1"/>
  <c r="L9" i="1"/>
  <c r="J9" i="1"/>
  <c r="I9" i="1"/>
  <c r="H9" i="1"/>
  <c r="G9" i="1"/>
  <c r="E9" i="1"/>
  <c r="D9" i="1"/>
  <c r="C9" i="1"/>
  <c r="B9" i="1"/>
  <c r="K8" i="1"/>
  <c r="F8" i="1"/>
  <c r="K7" i="1"/>
  <c r="K35" i="1" s="1"/>
  <c r="K37" i="1" s="1"/>
  <c r="F7" i="1"/>
  <c r="F35" i="1" s="1"/>
  <c r="B61" i="6"/>
  <c r="I64" i="6"/>
  <c r="H64" i="6"/>
  <c r="G64" i="6"/>
  <c r="F64" i="6"/>
  <c r="E64" i="6"/>
  <c r="D64" i="6"/>
  <c r="C64" i="6"/>
  <c r="B64" i="6"/>
  <c r="I63" i="6"/>
  <c r="H63" i="6"/>
  <c r="G63" i="6"/>
  <c r="F63" i="6"/>
  <c r="E63" i="6"/>
  <c r="D63" i="6"/>
  <c r="C63" i="6"/>
  <c r="B63" i="6"/>
  <c r="I62" i="6"/>
  <c r="H62" i="6"/>
  <c r="G62" i="6"/>
  <c r="F62" i="6"/>
  <c r="E62" i="6"/>
  <c r="D62" i="6"/>
  <c r="C62" i="6"/>
  <c r="B62" i="6"/>
  <c r="I61" i="6"/>
  <c r="H61" i="6"/>
  <c r="H65" i="6" s="1"/>
  <c r="G61" i="6"/>
  <c r="G65" i="6" s="1"/>
  <c r="F61" i="6"/>
  <c r="E61" i="6"/>
  <c r="D61" i="6"/>
  <c r="C61" i="6"/>
  <c r="F21" i="6"/>
  <c r="I16" i="5"/>
  <c r="H16" i="5"/>
  <c r="G16" i="5"/>
  <c r="E16" i="5"/>
  <c r="D16" i="5"/>
  <c r="C16" i="5"/>
  <c r="B16" i="5"/>
  <c r="J15" i="5"/>
  <c r="F15" i="5"/>
  <c r="J14" i="5"/>
  <c r="F14" i="5"/>
  <c r="J13" i="5"/>
  <c r="F13" i="5"/>
  <c r="I11" i="5"/>
  <c r="H11" i="5"/>
  <c r="H18" i="5" s="1"/>
  <c r="H20" i="5" s="1"/>
  <c r="G11" i="5"/>
  <c r="E11" i="5"/>
  <c r="D11" i="5"/>
  <c r="C11" i="5"/>
  <c r="B11" i="5"/>
  <c r="J10" i="5"/>
  <c r="F10" i="5"/>
  <c r="J9" i="5"/>
  <c r="F9" i="5"/>
  <c r="N38" i="2"/>
  <c r="M38" i="2"/>
  <c r="L38" i="2"/>
  <c r="K38" i="2"/>
  <c r="J38" i="2"/>
  <c r="I38" i="2"/>
  <c r="H38" i="2"/>
  <c r="G38" i="2"/>
  <c r="F38" i="2"/>
  <c r="E38" i="2"/>
  <c r="E10" i="2" s="1"/>
  <c r="D38" i="2"/>
  <c r="D10" i="2" s="1"/>
  <c r="C38" i="2"/>
  <c r="C10" i="2" s="1"/>
  <c r="B38" i="2"/>
  <c r="B10" i="2" s="1"/>
  <c r="N31" i="2"/>
  <c r="M31" i="2"/>
  <c r="L31" i="2"/>
  <c r="K31" i="2"/>
  <c r="J31" i="2"/>
  <c r="I31" i="2"/>
  <c r="H31" i="2"/>
  <c r="G31" i="2"/>
  <c r="F31" i="2"/>
  <c r="E31" i="2"/>
  <c r="D31" i="2"/>
  <c r="C31" i="2"/>
  <c r="B31" i="2"/>
  <c r="B25" i="1" l="1"/>
  <c r="N38" i="1"/>
  <c r="F9" i="1"/>
  <c r="F24" i="1"/>
  <c r="F22" i="1"/>
  <c r="F25" i="1" s="1"/>
  <c r="H37" i="1"/>
  <c r="K9" i="1"/>
  <c r="I37" i="1"/>
  <c r="J24" i="1"/>
  <c r="F38" i="1"/>
  <c r="J37" i="1"/>
  <c r="K25" i="1"/>
  <c r="L37" i="1"/>
  <c r="L24" i="1"/>
  <c r="I65" i="6"/>
  <c r="M24" i="1"/>
  <c r="F37" i="1"/>
  <c r="C25" i="1"/>
  <c r="K11" i="1"/>
  <c r="H25" i="1"/>
  <c r="E38" i="1"/>
  <c r="I25" i="1"/>
  <c r="D24" i="1"/>
  <c r="F11" i="1"/>
  <c r="E25" i="1"/>
  <c r="B38" i="1"/>
  <c r="C38" i="1"/>
  <c r="G25" i="1"/>
  <c r="D38" i="1"/>
  <c r="I18" i="5"/>
  <c r="I20" i="5" s="1"/>
  <c r="G18" i="5"/>
  <c r="J18" i="5" s="1"/>
  <c r="B65" i="6"/>
  <c r="E65" i="6"/>
  <c r="F65" i="6"/>
  <c r="D18" i="5"/>
  <c r="D20" i="5" s="1"/>
  <c r="H21" i="5"/>
  <c r="C65" i="6"/>
  <c r="D65" i="6"/>
  <c r="B18" i="5"/>
  <c r="B21" i="5" s="1"/>
  <c r="E18" i="5"/>
  <c r="E20" i="5" s="1"/>
  <c r="I21" i="5"/>
  <c r="F10" i="2"/>
  <c r="F16" i="5"/>
  <c r="J16" i="5"/>
  <c r="F11" i="5"/>
  <c r="C18" i="5"/>
  <c r="C21" i="5" s="1"/>
  <c r="J11" i="5"/>
  <c r="B20" i="5" l="1"/>
  <c r="G21" i="5"/>
  <c r="J21" i="5"/>
  <c r="G20" i="5"/>
  <c r="D21" i="5"/>
  <c r="F18" i="5"/>
  <c r="F21" i="5" s="1"/>
  <c r="E21" i="5"/>
  <c r="J20" i="5"/>
  <c r="C20" i="5"/>
  <c r="F20" i="5" l="1"/>
</calcChain>
</file>

<file path=xl/sharedStrings.xml><?xml version="1.0" encoding="utf-8"?>
<sst xmlns="http://schemas.openxmlformats.org/spreadsheetml/2006/main" count="411" uniqueCount="234">
  <si>
    <t>Historical Trending Schedules</t>
  </si>
  <si>
    <t>Topic</t>
  </si>
  <si>
    <t>Tab</t>
  </si>
  <si>
    <t>Quarterly Revenue Groupings and Key Financial Information</t>
  </si>
  <si>
    <t>Quarterly Revenue by Product</t>
  </si>
  <si>
    <t>Quarterly Consoldiated Statements of Profit or Loss</t>
  </si>
  <si>
    <t>Quarterly Reconciliations to Profit/Loss (IFRS) to Adjusted EBITDA (Non-IFRS)</t>
  </si>
  <si>
    <t>Quarterly Reconciliations of IFRS Expenses to Non-IFRS Expenses</t>
  </si>
  <si>
    <t>Quarterly Revenue to Adjusted EBTIDA Bridge</t>
  </si>
  <si>
    <t>Quarterly Statements of Financial Position</t>
  </si>
  <si>
    <t>Quarterly Statements of CashFlows and Reconciliations of Free Cash Flow</t>
  </si>
  <si>
    <t>Non-IFRS Financial Measures</t>
  </si>
  <si>
    <t>Non-IFRS financial measures should not be considered in isolation from, or as a substitute for, financial information prepared in accordance with IFRS. Investors are encouraged to review the reconciliation of these non-IFRS financial measures to their most directly comparable IFRS financial measures provided in the financial statement tables included below in this press release.</t>
  </si>
  <si>
    <r>
      <t xml:space="preserve">·       </t>
    </r>
    <r>
      <rPr>
        <i/>
        <sz val="8"/>
        <color rgb="FF000000"/>
        <rFont val="Times New Roman"/>
        <family val="1"/>
      </rPr>
      <t xml:space="preserve">“Adjusted EBITDA” </t>
    </r>
    <r>
      <rPr>
        <sz val="8"/>
        <color rgb="FF000000"/>
        <rFont val="Times New Roman"/>
        <family val="1"/>
      </rPr>
      <t>represents earnings for the period from continuing operations adjusted for finance income and finance costs, income tax expense or benefit, depreciation and amortization (excluding amortization of capitalized sport rights licenses), foreign currency gains or losses, and other items that are non-recurring or not related to the Company’s revenue-generating operations, including share-based compensation, impairment charges or income, management restructuring costs, non-routine litigation costs, losses related to equity-accounted investee (SportTech AG), and professional fees for the Sarbanes-Oxley Act of 2002 and enterprise resource planning implementations.</t>
    </r>
  </si>
  <si>
    <t>License fees relating to sport rights are a key component of how we generate revenue and one of our main operating expenses. Only licenses that meet the recognition criteria of IAS 38 are capitalized. The primary distinction for whether a license is capitalized or not capitalized is the contracted length of the applicable license. Therefore, the type of license we enter into can have a significant impact on our results of operations depending on whether we are able to capitalize the relevant license. As such, our presentation of Adjusted EBITDA reflects the full costs of our sport right's licenses. Management believes that, by including amortization of sport rights in its calculation of Adjusted EBITDA, the result is a financial metric that is both more meaningful and comparable for management and our investors while also being more indicative of our ongoing operating performance.</t>
  </si>
  <si>
    <t>We present Adjusted EBITDA because management believes that some items excluded are non-recurring in nature and this information is relevant in evaluating the results relative to other entities that operate in the same industry. Management believes Adjusted EBITDA is useful to investors for evaluating Sportradar’s operating performance against competitors, which commonly disclose similar performance measures. However, Sportradar’s calculation of Adjusted EBITDA may not be comparable to other similarly titled performance measures of other companies. Adjusted EBITDA is not intended to be a substitute for any IFRS financial measure.</t>
  </si>
  <si>
    <t>Items excluded from Adjusted EBITDA include significant components in understanding and assessing financial performance. Adjusted EBITDA has limitations as an analytical tool and should not be considered in isolation, or as an alternative to, or a substitute for, profit for the period, revenue or other financial statement data presented in our consolidated financial statements as indicators of financial performance. We compensate for these limitations by relying primarily on our IFRS results and using Adjusted EBITDA only as a supplemental measure.</t>
  </si>
  <si>
    <r>
      <t xml:space="preserve">·       </t>
    </r>
    <r>
      <rPr>
        <i/>
        <sz val="8"/>
        <color rgb="FF000000"/>
        <rFont val="Times New Roman"/>
        <family val="1"/>
      </rPr>
      <t>“Adjusted EBITDA margin”</t>
    </r>
    <r>
      <rPr>
        <sz val="8"/>
        <color rgb="FF000000"/>
        <rFont val="Times New Roman"/>
        <family val="1"/>
      </rPr>
      <t xml:space="preserve"> is the ratio of Adjusted EBITDA to revenue.</t>
    </r>
  </si>
  <si>
    <t>The Company is unable to provide a reconciliation of Adjusted EBITDA guidance to profit (loss) for the period, its most directly comparable IFRS financial measure, on a forward-looking basis without unreasonable effort because items that impact this IFRS financial measure are not within the Company’s control and/or cannot be reasonably predicted. These items may include but are not limited to foreign exchange gains and losses. Such information may have a significant, and potentially unpredictable, impact on the Company’s future financial results.</t>
  </si>
  <si>
    <t>We present Adjusted purchased services, Adjusted personnel expenses, and Adjusted other operating expenses ("Non-IFRS expenses") because management utilizes these financial measures to manage its business on a day-to-day basis and believes that they are the most relevant measures of expenses. Management believes these adjusted expense measures provide expanded insight to assess revenue and cost performance, in addition to the standard IFRS-based financial measures. Management believes these adjusted expense measures are useful to investors for evaluating Sportradar’s operating performance against competitors. However, Sportradar’s calculation of adjusted expense measures may not be comparable to other similarly titled performance measures of other companies. These adjusted expense measures are not intended to be a substitute for any IFRS financial measure.</t>
  </si>
  <si>
    <t xml:space="preserve">
·	“Adjusted purchased services” represents purchased services less capitalized external development costs.</t>
  </si>
  <si>
    <r>
      <t>·      	“</t>
    </r>
    <r>
      <rPr>
        <i/>
        <sz val="8"/>
        <color rgb="FF000000"/>
        <rFont val="Times New Roman"/>
        <family val="1"/>
      </rPr>
      <t>Adjusted purchased services</t>
    </r>
    <r>
      <rPr>
        <sz val="8"/>
        <color rgb="FF000000"/>
        <rFont val="Times New Roman"/>
        <family val="1"/>
      </rPr>
      <t>” represents purchased services less capitalized external development costs.</t>
    </r>
  </si>
  <si>
    <r>
      <t>·      	“</t>
    </r>
    <r>
      <rPr>
        <i/>
        <sz val="8"/>
        <color rgb="FF000000"/>
        <rFont val="Times New Roman"/>
        <family val="1"/>
      </rPr>
      <t>Adjusted personnel expenses</t>
    </r>
    <r>
      <rPr>
        <sz val="8"/>
        <color rgb="FF000000"/>
        <rFont val="Times New Roman"/>
        <family val="1"/>
      </rPr>
      <t>” represents personnel expenses less share-based compensation awarded to employees, management restructuring costs, and capitalized personnel compensation.</t>
    </r>
  </si>
  <si>
    <r>
      <t xml:space="preserve">
·      	“</t>
    </r>
    <r>
      <rPr>
        <i/>
        <sz val="8"/>
        <color rgb="FF000000"/>
        <rFont val="Times New Roman"/>
        <family val="1"/>
      </rPr>
      <t>Adjusted other operating expenses</t>
    </r>
    <r>
      <rPr>
        <sz val="8"/>
        <color rgb="FF000000"/>
        <rFont val="Times New Roman"/>
        <family val="1"/>
      </rPr>
      <t>” represents other operating expenses plus impairment loss on trade receivables, less non-routine litigation, share-based compensation awarded to third parties, and certain professional fees.</t>
    </r>
  </si>
  <si>
    <t>We consider Free cash flow to be a liquidity measure that provides useful information to management and investors about the amount of cash generated by the business after the purchase of property and equipment, the purchase of intangible assets and payment of lease liabilities, which can then be used, among other things, to invest in our business and make strategic acquisitions. A limitation of the utility of Free cash flow as a measure of liquidity is that it does not represent the total increase or decrease in our cash balance for the year.</t>
  </si>
  <si>
    <r>
      <t xml:space="preserve">·       </t>
    </r>
    <r>
      <rPr>
        <i/>
        <sz val="8"/>
        <color rgb="FF000000"/>
        <rFont val="Times New Roman"/>
        <family val="1"/>
      </rPr>
      <t>“Free cash flow”</t>
    </r>
    <r>
      <rPr>
        <sz val="8"/>
        <color rgb="FF000000"/>
        <rFont val="Times New Roman"/>
        <family val="1"/>
      </rPr>
      <t xml:space="preserve"> represents net cash from operating activities adjusted for payments for lease liabilities, acquisition of property and equipment, and acquisition of intangible assets.</t>
    </r>
  </si>
  <si>
    <t xml:space="preserve">Safe Harbor for Forward-Looking Statements </t>
  </si>
  <si>
    <t>Certain statements in this press release may constitute “forward-looking” statements and information within the meaning of Section 27A of the Securities Act of 1933, Section 21E of the Securities Exchange Act of 1934, and the safe harbor provisions of the U.S. Private Securities Litigation Reform Act of 1995 that relate to our current expectations and views of future events, including, without limitation, statements regarding future financial or operating performance, planned activities and objectives, anticipated growth resulting therefrom, market opportunities, strategies and other expectations, and expected performance for the full year 2024. In some cases, these forward-looking statements can be identified by words or phrases such as “may,” “might,” “will,” “could,” “would,” “should,” “expect,” “plan,” “anticipate,” “intend,” “seek,” “believe,” “estimate,” “predict,” “potential,” “projects”, “continue,” “contemplate,” “confident,” “possible” or similar words. These forward-looking statements are subject to risks, uncertainties and assumptions, some of which are beyond our control. In addition, these forward-looking statements reflect our current views with respect to future events and are not a guarantee of future performance. Actual outcomes may differ materially from the information contained in the forward-looking statements as a result of a number of factors, including, without limitation, the following: economy downturns and political and market conditions beyond our control, including the impact of the Russia/Ukraine and other military conflicts and foreign exchange rate fluctuations; pandemics, such as the global COVID-19 pandemic, could have an adverse effect on our business; dependence on our strategic relationships with our sports league partners; effect of social responsibility concerns and public opinion on responsible gaming requirements on our reputation; potential adverse changes in public and consumer tastes and preferences and industry trends; potential changes in competitive landscape, including new market entrants or disintermediation; potential inability to anticipate and adopt new technology; potential errors, failures or bugs in our products; inability to protect our systems and data from continually evolving cybersecurity risks, security breaches or other technological risks; potential interruptions and failures in our systems or infrastructure; our ability to comply with governmental laws, rules, regulations, and other legal obligations, related to data privacy, protection and security; ability to comply with the variety of unsettled and developing U.S. and foreign laws on sports betting; dependence on jurisdictions with uncertain regulatory frameworks for our revenue; changes in the legal and regulatory status of real money gambling and betting legislation  on us and our customers; our inability to maintain or obtain regulatory compliance in the jurisdictions in which we conduct our business; our ability to obtain, maintain, protect, enforce and defend our intellectual property rights; our ability to obtain and maintain sufficient data rights from major sports leagues, including exclusive rights; any material weaknesses identified in our internal control over financial reporting; inability to secure additional financing in a timely manner, or at all, to meet our long-term future capital needs; risks related to future acquisitions; and other risk factors set forth in the section titled “Risk Factors” in our Annual Report on Form 20-F for the fiscal year ended December 31, 2023, and other documents filed with or furnished to the SEC, accessible on the SEC’s website at www.sec.gov and on our website at https://investors.sportradar.com.  These statements reflect management’s current expectations regarding future events and operating performance and speak only as of the date of this press release. One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law, we undertake no obligation to update or revise publicly any forward-looking statements, whether as a result of new information, future events or otherwise, after the date on which the statements are made or to reflect the occurrence of unanticipated events.</t>
  </si>
  <si>
    <t>SPORTRADAR GROUP AG</t>
  </si>
  <si>
    <t>(Amounts €'000's and unaudited)</t>
  </si>
  <si>
    <t>First Quarter</t>
  </si>
  <si>
    <t>Second Quarter</t>
  </si>
  <si>
    <t>Third Quarter</t>
  </si>
  <si>
    <t>Fourth Quarter</t>
  </si>
  <si>
    <t>Full Year</t>
  </si>
  <si>
    <t>Revenue</t>
  </si>
  <si>
    <t>Profit (loss) for the Period from Continuing Operations (IFRS)</t>
  </si>
  <si>
    <t>Profit (loss) for the Period from Continuing Operations as a %</t>
  </si>
  <si>
    <t>Adjusted EBITDA (non-IFRS)</t>
  </si>
  <si>
    <t>Adjusted EBITDA Margin (non-IFRS)</t>
  </si>
  <si>
    <t>REVENUE BY GROUP</t>
  </si>
  <si>
    <t>Betting Technology &amp; Solutions</t>
  </si>
  <si>
    <t xml:space="preserve">Sports Content, Technology &amp; Services </t>
  </si>
  <si>
    <t>Total Revenue</t>
  </si>
  <si>
    <t>Percentage Betting Technology &amp; Solutions</t>
  </si>
  <si>
    <t xml:space="preserve">Percentage Sports Content, Technology &amp; Services </t>
  </si>
  <si>
    <t>REVENUE BY REGION</t>
  </si>
  <si>
    <t xml:space="preserve">Rest of World </t>
  </si>
  <si>
    <t xml:space="preserve">United States </t>
  </si>
  <si>
    <t xml:space="preserve">Percentage Rest of World </t>
  </si>
  <si>
    <t>Percentage United States</t>
  </si>
  <si>
    <t>Figures included in this document have been rounded for ease of presentation. Therefore, the quarterly numerical figures shown as totals in some tables may not be an arithmetic aggregation of the numbers which precede them or the yearly figures.</t>
  </si>
  <si>
    <t>REVENUE BY PRODUCT GROUPING</t>
  </si>
  <si>
    <t>Year to date</t>
  </si>
  <si>
    <t>Revenue by Product</t>
  </si>
  <si>
    <t>Betting &amp; Gaming Content</t>
  </si>
  <si>
    <t>Managed Betting Services</t>
  </si>
  <si>
    <t>Marketing &amp; Media Services</t>
  </si>
  <si>
    <t>Sports Performance</t>
  </si>
  <si>
    <t>Integrity Services</t>
  </si>
  <si>
    <t>There is no change to the Company’s measurement, recognition or disclosures of policies related to the use of estimates, judgments and assumptions to revenue recognized in accordance with IFRS 15 Revenue from contracts with customers reported in the consolidated financial statements file for the year ended December 31, 2023 in Form 20-F on March 20, 2024.</t>
  </si>
  <si>
    <t>CONSOLIDATED STATEMENTS OF PROFIT OR LOSS</t>
  </si>
  <si>
    <t>(unaudited)</t>
  </si>
  <si>
    <t>Amounts in €‘000</t>
  </si>
  <si>
    <t>Continuing operations</t>
  </si>
  <si>
    <t>Personnel expenses</t>
  </si>
  <si>
    <r>
      <t xml:space="preserve">Sport rights expenses (including amortization of </t>
    </r>
    <r>
      <rPr>
        <sz val="10"/>
        <rFont val="Times New Roman"/>
        <family val="1"/>
      </rPr>
      <t>capitalized</t>
    </r>
    <r>
      <rPr>
        <sz val="10"/>
        <color rgb="FF000000"/>
        <rFont val="Times New Roman"/>
        <family val="1"/>
      </rPr>
      <t xml:space="preserve"> sport right licenses) </t>
    </r>
    <r>
      <rPr>
        <b/>
        <sz val="10"/>
        <rFont val="Times New Roman"/>
        <family val="1"/>
      </rPr>
      <t>(1)</t>
    </r>
  </si>
  <si>
    <t>Purchased services</t>
  </si>
  <si>
    <t>Other operating expenses</t>
  </si>
  <si>
    <t>Impairment gain/(loss) on trade receivables, contract assets and other financial assets</t>
  </si>
  <si>
    <t>Internally-developed software cost capitalized</t>
  </si>
  <si>
    <t>Depreciation and amortization (excluding amortization of capialized sport right licenses)</t>
  </si>
  <si>
    <t>Remeasurement of previously held equity-accounted investee</t>
  </si>
  <si>
    <t>Share of gain/(loss) of equity-accounted investees</t>
  </si>
  <si>
    <t>Gain/(loss) on disposal of equity-accounted investee</t>
  </si>
  <si>
    <t>Impairment loss on goodwill and intangible assets</t>
  </si>
  <si>
    <t>Foreign currency gains (losses), net</t>
  </si>
  <si>
    <t>Finance income</t>
  </si>
  <si>
    <t>Finance costs</t>
  </si>
  <si>
    <t>Net income (loss) before tax from continuing operations</t>
  </si>
  <si>
    <t>Income tax (expense) benefit</t>
  </si>
  <si>
    <t>Profit for the period from continuing operations</t>
  </si>
  <si>
    <t>Discontinued operations</t>
  </si>
  <si>
    <t>Profit/(loss) from discontinued operations</t>
  </si>
  <si>
    <t>Profit/(loss) for the period</t>
  </si>
  <si>
    <t>Profit/(loss) for the period from continuing operations as  percentage of revenue</t>
  </si>
  <si>
    <t>COMPONENTS OF SPORT RIGHTS EXPENSES</t>
  </si>
  <si>
    <t>Non-capitalized sport right expense</t>
  </si>
  <si>
    <t>Amortization licenses sport rights</t>
  </si>
  <si>
    <t>Total sport right license costs</t>
  </si>
  <si>
    <t>Figures included in this document and in our consolidated financial statements as reported in Form 20-F have been rounded for ease of presentation. Therefore, the quarterly numerical figures shown as totals in some tables may not be an arithmetic aggregation of the yearly figures.</t>
  </si>
  <si>
    <t>There is no change to the Company’s measurement, recognition or disclosures of policies related to the use of estimates, judgments and assumptions to accounting for sport rights licenses in accordance with IAS 38 Intangible assets reported in the consolidated financial statements file for the year ended December 31, 2023 in Form 20-F on March 20, 2024.</t>
  </si>
  <si>
    <r>
      <rPr>
        <b/>
        <i/>
        <sz val="10"/>
        <rFont val="Times New Roman"/>
        <family val="1"/>
      </rPr>
      <t>(1)</t>
    </r>
    <r>
      <rPr>
        <i/>
        <sz val="10"/>
        <rFont val="Times New Roman"/>
        <family val="1"/>
      </rPr>
      <t xml:space="preserve"> Approximately €6.0 million, €1.2 million, and €2.6 million of sport rights expenses has been reclassified from amortization to purchased services as previosuly reported in Form 6-K for the quarters ended June 30, 2023, September 30, 2023, and December 31, 2023 respectively.</t>
    </r>
  </si>
  <si>
    <t>Profit/(Loss) for the period from continuing operations (IFRS)</t>
  </si>
  <si>
    <r>
      <t xml:space="preserve">Depreciation and amortization (excluding amortization of </t>
    </r>
    <r>
      <rPr>
        <sz val="10"/>
        <rFont val="Times New Roman"/>
        <family val="1"/>
      </rPr>
      <t>capitalized</t>
    </r>
    <r>
      <rPr>
        <sz val="10"/>
        <color rgb="FF000000"/>
        <rFont val="Times New Roman"/>
        <family val="1"/>
      </rPr>
      <t xml:space="preserve"> sport right licenses)</t>
    </r>
  </si>
  <si>
    <t>Foreign currency (gains) loss, net</t>
  </si>
  <si>
    <t>Share-based compensation</t>
  </si>
  <si>
    <t>Management restructuring costs</t>
  </si>
  <si>
    <t>Non-routine litigation costs</t>
  </si>
  <si>
    <t>Share of loss of equity-accounted investee</t>
  </si>
  <si>
    <t>Loss/(gain) on disposal of equity-accounted investee</t>
  </si>
  <si>
    <t>Impairment loss (gain) on other financial assets</t>
  </si>
  <si>
    <t>Professional fees for SOX and ERP implementations</t>
  </si>
  <si>
    <t>One-time charitable donation for Ukrainian relief activities</t>
  </si>
  <si>
    <t>Income tax expense (benefit)</t>
  </si>
  <si>
    <t>IFRS Expenses to Non-IFRS Expenses reconciliations</t>
  </si>
  <si>
    <t>Amortization of capitalized sport rights</t>
  </si>
  <si>
    <t>Total sport rights expenses (IFRS)</t>
  </si>
  <si>
    <t>Purchased services (IFRS)</t>
  </si>
  <si>
    <t>Less: capitalized external services</t>
  </si>
  <si>
    <t>Adjusted purchased services (Non-IFRS)</t>
  </si>
  <si>
    <t>Personnel expenses (IFRS)</t>
  </si>
  <si>
    <t>Less: share-based compensation</t>
  </si>
  <si>
    <t>Less: management restructuring</t>
  </si>
  <si>
    <t>Less: capitalized personnel compensation</t>
  </si>
  <si>
    <t>Adjusted personnel expenses (Non-IFRS)</t>
  </si>
  <si>
    <t>Other operating expenses (IFRS)</t>
  </si>
  <si>
    <t>Less: non-routine litigation</t>
  </si>
  <si>
    <t>Less: other</t>
  </si>
  <si>
    <t>Add: impairment (gain) loss on trade receivables</t>
  </si>
  <si>
    <t>Adjusted other operating expenses (Non-IFRS)</t>
  </si>
  <si>
    <t>Adjusted EBTIDA</t>
  </si>
  <si>
    <t>CONSOLIDATED STATEMENTS OF FINANCIAL POSITION</t>
  </si>
  <si>
    <t xml:space="preserve">As of December 31, </t>
  </si>
  <si>
    <t>As of March 31,</t>
  </si>
  <si>
    <t>As of June 30,</t>
  </si>
  <si>
    <t>As of September 30,</t>
  </si>
  <si>
    <t>As of December 31,</t>
  </si>
  <si>
    <t xml:space="preserve">Assets </t>
  </si>
  <si>
    <t xml:space="preserve">Current assets </t>
  </si>
  <si>
    <t>Cash and cash equivalents</t>
  </si>
  <si>
    <t>Trade receivables</t>
  </si>
  <si>
    <t>Contract assets</t>
  </si>
  <si>
    <t>Other assets and prepayments</t>
  </si>
  <si>
    <t>Income tax receivables</t>
  </si>
  <si>
    <t>Total current assets</t>
  </si>
  <si>
    <t>Non-current assets</t>
  </si>
  <si>
    <t>Property and equipment</t>
  </si>
  <si>
    <t>Intangible assets and goodwill</t>
  </si>
  <si>
    <t>Equity-accounted investee</t>
  </si>
  <si>
    <t>Other financial assets and other non-current assets</t>
  </si>
  <si>
    <t>Deferred tax assets</t>
  </si>
  <si>
    <t>Total non-current assets</t>
  </si>
  <si>
    <t>Assets held for sale</t>
  </si>
  <si>
    <t>Total assets</t>
  </si>
  <si>
    <t>Current liabilities</t>
  </si>
  <si>
    <t>Loans and borrowings</t>
  </si>
  <si>
    <t>Trade payables</t>
  </si>
  <si>
    <t>Other liabilities</t>
  </si>
  <si>
    <t>Contract liabilities</t>
  </si>
  <si>
    <t>Income tax liabilities</t>
  </si>
  <si>
    <t>Total current liabilities</t>
  </si>
  <si>
    <t>Non-current liabilities</t>
  </si>
  <si>
    <t>Other non-current liabilities</t>
  </si>
  <si>
    <t>Deferred tax liabilities</t>
  </si>
  <si>
    <t>Total non-current liabilities</t>
  </si>
  <si>
    <t>Liabilities related to assets held for sale</t>
  </si>
  <si>
    <t>Total liabilities</t>
  </si>
  <si>
    <t>Ordinary shares</t>
  </si>
  <si>
    <t xml:space="preserve">Treasury shares </t>
  </si>
  <si>
    <t>Additional paid-in capital</t>
  </si>
  <si>
    <t>Retained earnings</t>
  </si>
  <si>
    <t>Other reserves</t>
  </si>
  <si>
    <t>Reserves related to assets held for sale</t>
  </si>
  <si>
    <t>Equity attributable to owners of the Company</t>
  </si>
  <si>
    <t>Non-controlling interest</t>
  </si>
  <si>
    <t>Total equity</t>
  </si>
  <si>
    <t>Total liabilities and equity</t>
  </si>
  <si>
    <t>CONSOLIDATED STATEMENTS OF CASH FLOWS</t>
  </si>
  <si>
    <t>Year Ended 
December 31,</t>
  </si>
  <si>
    <t>Three-months ended March, 31</t>
  </si>
  <si>
    <t>Six-months ended June, 30</t>
  </si>
  <si>
    <t>Nine-months ended 
September, 30</t>
  </si>
  <si>
    <t>Nine-months ended September, 30</t>
  </si>
  <si>
    <t>OPERATING ACTIVITIES:</t>
  </si>
  <si>
    <t>  </t>
  </si>
  <si>
    <t>Profit (loss) for the period</t>
  </si>
  <si>
    <t>Adjustments to reconcile profit for the year to net cash provided by operating activities:</t>
  </si>
  <si>
    <t xml:space="preserve">  </t>
  </si>
  <si>
    <t>Income tax expense</t>
  </si>
  <si>
    <t>Interest income</t>
  </si>
  <si>
    <t>Interest expense</t>
  </si>
  <si>
    <t>Impairment losses (income) on financial assets</t>
  </si>
  <si>
    <t>Other financial expenses (income)</t>
  </si>
  <si>
    <t>Foreign currency gains, net</t>
  </si>
  <si>
    <t>Depreciation and amortization (excluding amortization of capitalized sport rights licenses)</t>
  </si>
  <si>
    <t>Amortization of capitalized sport rights licenses</t>
  </si>
  <si>
    <t>Equity-settled share-based payments</t>
  </si>
  <si>
    <t>Impairment losses on goodwill and intangible assets</t>
  </si>
  <si>
    <t>Share of loss of equity-accounted investees</t>
  </si>
  <si>
    <t>Loss on disposal of equity-accounted investee</t>
  </si>
  <si>
    <t>Other</t>
  </si>
  <si>
    <t>Cash flow from operating activities before working capital changes, interest and income taxes</t>
  </si>
  <si>
    <t>Increase in trade receivables, contract assets, other assets and prepayments</t>
  </si>
  <si>
    <t>Increase (decrease) in trade and other payables, contract and other liabilities</t>
  </si>
  <si>
    <t>Changes in working capital</t>
  </si>
  <si>
    <t>Interest paid</t>
  </si>
  <si>
    <t>Interest received</t>
  </si>
  <si>
    <t>Income taxes paid</t>
  </si>
  <si>
    <t>Net cash from operating activities</t>
  </si>
  <si>
    <t>INVESTING ACTIVITIES:</t>
  </si>
  <si>
    <t>Acquisition of intangible assets</t>
  </si>
  <si>
    <t>Acquisition of property and equipment</t>
  </si>
  <si>
    <t>Acquisition of subsidiaries, net of cash acquired</t>
  </si>
  <si>
    <t>Proceeds from dissolution of equity-accounted investee</t>
  </si>
  <si>
    <t>Acquisition of financial assets</t>
  </si>
  <si>
    <t>Contribution to equity-accounted investee</t>
  </si>
  <si>
    <t>Proceeds from disposal of subsidiaries</t>
  </si>
  <si>
    <t>Proceeds from sale of intangible and tangible assets</t>
  </si>
  <si>
    <t>Change in loans receivable and deposits</t>
  </si>
  <si>
    <t>Net cash used in investing activities</t>
  </si>
  <si>
    <t>FINANCING ACTIVITIES:</t>
  </si>
  <si>
    <t>Payment of lease liabilities</t>
  </si>
  <si>
    <t>Purchase of treasury shares</t>
  </si>
  <si>
    <t>Principal payments on bank debt</t>
  </si>
  <si>
    <t>Change in bank overdrafts</t>
  </si>
  <si>
    <t>Acquisition of non-controlling interests</t>
  </si>
  <si>
    <t>Transaction costs related to borrowings</t>
  </si>
  <si>
    <t>Net cash (used in) from financing activities</t>
  </si>
  <si>
    <t>Net increase (decrease) in cash and cash equivalents</t>
  </si>
  <si>
    <t>Cash and cash equivalents as of January 1</t>
  </si>
  <si>
    <t>Effects of movements in exchange rates</t>
  </si>
  <si>
    <t>Cash and cash equivalents as of end of period</t>
  </si>
  <si>
    <t>RECONCILIATION FREE CASH FLOW</t>
  </si>
  <si>
    <t>Acquisition of property plant and equipment</t>
  </si>
  <si>
    <t>Free cash flow</t>
  </si>
  <si>
    <t>We have provided in this document information that has not been prepared in accordance with IFRS, including Adjusted EBITDA, Adjusted EBITDA margin, Adjusted purchased services, Adjusted personnel expenses, Adjusted other operating expenses, and Free cash flow. We use these non-IFRS financial measures internally in analyzing our financial results and believe they are useful to investors, as a supplement to IFRS measures, in evaluating our ongoing operational performance. We believe that the use of these non-IFRS financial measures provides an additional tool for investors to use in evaluating ongoing operating results and trends and in comparing our financial results with other companies in our industry, many of which present similar non-IFRS financial measures to investors.</t>
  </si>
  <si>
    <t>ADJUSTED EBITDA (Non-IFRS)(1)</t>
  </si>
  <si>
    <t>(1) Non-IFRS financial measure; see the Index for defined terms and other important information</t>
  </si>
  <si>
    <t>(unaudited)(1)</t>
  </si>
  <si>
    <t>IFRS Expenses to Non-IFRS Expenses reconciliations (1)</t>
  </si>
  <si>
    <t>(1) Contains non-IFRS financial measures; see the Index for defined terms and other important information</t>
  </si>
  <si>
    <t>(1) Contains non-IFRS financial measure; see the Index for defined terms and other important information</t>
  </si>
  <si>
    <t>REVENUE &amp; OTHER KEY FINANCIAL INFORMATION - IFRS AND NON-IFRS(1)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</si>
</sst>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quot;-&quot;#0;#0;_(@_)"/>
    <numFmt numFmtId="165" formatCode="* #,##0,;* &quot;-&quot;#,##0,;* &quot;—&quot;;_(@_)"/>
    <numFmt numFmtId="166" formatCode="* #,##0,;* \(#,##0,\);* &quot;—&quot;;_(@_)"/>
    <numFmt numFmtId="167" formatCode="#0.0_)%;\(#0.0\)%;&quot;—&quot;_)\%;_(@_)"/>
    <numFmt numFmtId="168" formatCode="#0%;&quot;-&quot;#0%;&quot;-&quot;\%;_(@_)"/>
    <numFmt numFmtId="169" formatCode="* #,##0,;* \(#,##0,\);* &quot;-&quot;;_(@_)"/>
    <numFmt numFmtId="170" formatCode="_(* #,##0_);_(* \(#,##0\);_(* &quot;-&quot;??_);_(@_)"/>
    <numFmt numFmtId="171" formatCode="0.0%"/>
    <numFmt numFmtId="172" formatCode="_(* #,##0.000_);_(* \(#,##0.000\);_(* &quot;-&quot;??_);_(@_)"/>
  </numFmts>
  <fonts count="28">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u/>
      <sz val="10"/>
      <color rgb="FF000000"/>
      <name val="Times New Roman"/>
      <family val="1"/>
    </font>
    <font>
      <b/>
      <sz val="10"/>
      <color rgb="FF000000"/>
      <name val="Times New Roman"/>
      <family val="1"/>
    </font>
    <font>
      <sz val="10"/>
      <color rgb="FF000000"/>
      <name val="Times New Roman"/>
      <family val="1"/>
    </font>
    <font>
      <i/>
      <sz val="10"/>
      <color rgb="FF000000"/>
      <name val="Times New Roman"/>
      <family val="1"/>
    </font>
    <font>
      <sz val="11"/>
      <color rgb="FF000000"/>
      <name val="Calibri"/>
      <family val="2"/>
    </font>
    <font>
      <b/>
      <sz val="11"/>
      <color rgb="FFFF0000"/>
      <name val="Vodafone"/>
      <family val="2"/>
    </font>
    <font>
      <sz val="10"/>
      <name val="Vodafone"/>
      <family val="2"/>
    </font>
    <font>
      <b/>
      <sz val="9"/>
      <color rgb="FFFFFFFF"/>
      <name val="Vodafone"/>
      <family val="2"/>
    </font>
    <font>
      <sz val="9"/>
      <color rgb="FF000000"/>
      <name val="Vodafone"/>
      <family val="2"/>
    </font>
    <font>
      <sz val="9"/>
      <name val="Vodafone"/>
      <family val="2"/>
    </font>
    <font>
      <b/>
      <sz val="8"/>
      <color rgb="FF000000"/>
      <name val="Times New Roman"/>
      <family val="1"/>
    </font>
    <font>
      <sz val="8"/>
      <color rgb="FF000000"/>
      <name val="Times New Roman"/>
      <family val="1"/>
    </font>
    <font>
      <i/>
      <sz val="8"/>
      <color rgb="FF000000"/>
      <name val="Times New Roman"/>
      <family val="1"/>
    </font>
    <font>
      <i/>
      <sz val="10"/>
      <color theme="1"/>
      <name val="Times New Roman"/>
      <family val="1"/>
    </font>
    <font>
      <sz val="10"/>
      <color theme="1"/>
      <name val="Times New Roman"/>
      <family val="1"/>
    </font>
    <font>
      <b/>
      <sz val="10"/>
      <color theme="1"/>
      <name val="Times New Roman"/>
      <family val="1"/>
    </font>
    <font>
      <sz val="10"/>
      <name val="Times New Roman"/>
      <family val="1"/>
    </font>
    <font>
      <i/>
      <sz val="10"/>
      <name val="Times New Roman"/>
      <family val="1"/>
    </font>
    <font>
      <i/>
      <sz val="10"/>
      <color rgb="FFC00000"/>
      <name val="Times New Roman"/>
      <family val="1"/>
    </font>
    <font>
      <b/>
      <i/>
      <sz val="10"/>
      <name val="Times New Roman"/>
      <family val="1"/>
    </font>
    <font>
      <b/>
      <sz val="10"/>
      <name val="Times New Roman"/>
      <family val="1"/>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rgb="FF002060"/>
        <bgColor rgb="FF000000"/>
      </patternFill>
    </fill>
    <fill>
      <patternFill patternType="solid">
        <fgColor theme="0" tint="-0.14999847407452621"/>
        <bgColor indexed="64"/>
      </patternFill>
    </fill>
  </fills>
  <borders count="17">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top style="double">
        <color rgb="FF000000"/>
      </top>
      <bottom style="thin">
        <color rgb="FF000000"/>
      </bottom>
      <diagonal/>
    </border>
    <border>
      <left/>
      <right/>
      <top/>
      <bottom style="thin">
        <color rgb="FFE60000"/>
      </bottom>
      <diagonal/>
    </border>
    <border>
      <left style="thin">
        <color rgb="FFE60000"/>
      </left>
      <right/>
      <top style="thin">
        <color rgb="FFE60000"/>
      </top>
      <bottom style="thin">
        <color rgb="FFE60000"/>
      </bottom>
      <diagonal/>
    </border>
    <border>
      <left/>
      <right style="thin">
        <color rgb="FFE60000"/>
      </right>
      <top style="thin">
        <color rgb="FFE60000"/>
      </top>
      <bottom style="thin">
        <color rgb="FFE60000"/>
      </bottom>
      <diagonal/>
    </border>
    <border>
      <left/>
      <right/>
      <top style="hair">
        <color rgb="FF4A4D4E"/>
      </top>
      <bottom style="hair">
        <color rgb="FF4A4D4E"/>
      </bottom>
      <diagonal/>
    </border>
    <border>
      <left/>
      <right/>
      <top style="hair">
        <color rgb="FF4A4D4E"/>
      </top>
      <bottom style="medium">
        <color rgb="FF4A4D4E"/>
      </bottom>
      <diagonal/>
    </border>
    <border>
      <left/>
      <right/>
      <top style="thin">
        <color indexed="64"/>
      </top>
      <bottom style="double">
        <color indexed="64"/>
      </bottom>
      <diagonal/>
    </border>
    <border>
      <left/>
      <right/>
      <top style="thin">
        <color rgb="FF000000"/>
      </top>
      <bottom style="double">
        <color indexed="64"/>
      </bottom>
      <diagonal/>
    </border>
    <border>
      <left/>
      <right/>
      <top style="thin">
        <color rgb="FFE60000"/>
      </top>
      <bottom style="dotted">
        <color auto="1"/>
      </bottom>
      <diagonal/>
    </border>
    <border>
      <left/>
      <right/>
      <top/>
      <bottom style="thin">
        <color indexed="64"/>
      </bottom>
      <diagonal/>
    </border>
    <border>
      <left/>
      <right/>
      <top style="hair">
        <color rgb="FF4A4D4E"/>
      </top>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27" fillId="0" borderId="0" applyFont="0" applyFill="0" applyBorder="0" applyAlignment="0" applyProtection="0"/>
  </cellStyleXfs>
  <cellXfs count="168">
    <xf numFmtId="0" fontId="0" fillId="0" borderId="0" xfId="0"/>
    <xf numFmtId="0" fontId="0" fillId="2" borderId="0" xfId="0" applyFill="1"/>
    <xf numFmtId="0" fontId="7" fillId="2" borderId="0" xfId="0" applyFont="1" applyFill="1" applyAlignment="1">
      <alignment horizontal="center" vertical="center" wrapText="1"/>
    </xf>
    <xf numFmtId="164" fontId="7" fillId="2" borderId="1" xfId="0" applyNumberFormat="1" applyFont="1" applyFill="1" applyBorder="1" applyAlignment="1">
      <alignment horizontal="center" vertical="center" wrapText="1"/>
    </xf>
    <xf numFmtId="0" fontId="8" fillId="2" borderId="0" xfId="0" applyFont="1" applyFill="1" applyAlignment="1">
      <alignment wrapText="1"/>
    </xf>
    <xf numFmtId="0" fontId="7" fillId="2" borderId="0" xfId="0" applyFont="1" applyFill="1" applyAlignment="1">
      <alignment wrapText="1"/>
    </xf>
    <xf numFmtId="165" fontId="8" fillId="2" borderId="0" xfId="0" applyNumberFormat="1" applyFont="1" applyFill="1" applyAlignment="1">
      <alignment wrapText="1"/>
    </xf>
    <xf numFmtId="166" fontId="8" fillId="2" borderId="0" xfId="0" applyNumberFormat="1" applyFont="1" applyFill="1" applyAlignment="1">
      <alignment wrapText="1"/>
    </xf>
    <xf numFmtId="167" fontId="7" fillId="2" borderId="0" xfId="0" applyNumberFormat="1" applyFont="1" applyFill="1" applyAlignment="1">
      <alignment wrapText="1"/>
    </xf>
    <xf numFmtId="0" fontId="8" fillId="2" borderId="1" xfId="0" applyFont="1" applyFill="1" applyBorder="1" applyAlignment="1">
      <alignment wrapText="1"/>
    </xf>
    <xf numFmtId="165" fontId="8" fillId="2" borderId="1" xfId="0" applyNumberFormat="1" applyFont="1" applyFill="1" applyBorder="1" applyAlignment="1">
      <alignment wrapText="1"/>
    </xf>
    <xf numFmtId="0" fontId="7" fillId="2" borderId="3" xfId="0" applyFont="1" applyFill="1" applyBorder="1" applyAlignment="1">
      <alignment wrapText="1"/>
    </xf>
    <xf numFmtId="165" fontId="7" fillId="2" borderId="3" xfId="0" applyNumberFormat="1" applyFont="1" applyFill="1" applyBorder="1" applyAlignment="1">
      <alignment wrapText="1"/>
    </xf>
    <xf numFmtId="0" fontId="7" fillId="2" borderId="4" xfId="0" applyFont="1" applyFill="1" applyBorder="1" applyAlignment="1">
      <alignment wrapText="1"/>
    </xf>
    <xf numFmtId="0" fontId="8" fillId="2" borderId="4" xfId="0" applyFont="1" applyFill="1" applyBorder="1" applyAlignment="1">
      <alignment wrapText="1"/>
    </xf>
    <xf numFmtId="168" fontId="8" fillId="2" borderId="0" xfId="0" applyNumberFormat="1" applyFont="1" applyFill="1" applyAlignment="1">
      <alignment wrapText="1"/>
    </xf>
    <xf numFmtId="166" fontId="7" fillId="2" borderId="2" xfId="0" applyNumberFormat="1" applyFont="1" applyFill="1" applyBorder="1" applyAlignment="1">
      <alignment wrapText="1"/>
    </xf>
    <xf numFmtId="166" fontId="7" fillId="2" borderId="3" xfId="0" applyNumberFormat="1" applyFont="1" applyFill="1" applyBorder="1" applyAlignment="1">
      <alignment wrapText="1"/>
    </xf>
    <xf numFmtId="0" fontId="8" fillId="2" borderId="0" xfId="0" applyFont="1" applyFill="1" applyAlignment="1">
      <alignment horizontal="center" wrapText="1"/>
    </xf>
    <xf numFmtId="166" fontId="8" fillId="2" borderId="2" xfId="0" applyNumberFormat="1" applyFont="1" applyFill="1" applyBorder="1" applyAlignment="1">
      <alignment wrapText="1"/>
    </xf>
    <xf numFmtId="166" fontId="8" fillId="2" borderId="1" xfId="0" applyNumberFormat="1" applyFont="1" applyFill="1" applyBorder="1" applyAlignment="1">
      <alignment wrapText="1"/>
    </xf>
    <xf numFmtId="0" fontId="1" fillId="2" borderId="4" xfId="0" applyFont="1" applyFill="1" applyBorder="1" applyAlignment="1">
      <alignment wrapText="1"/>
    </xf>
    <xf numFmtId="166" fontId="7" fillId="3" borderId="2" xfId="0" applyNumberFormat="1" applyFont="1" applyFill="1" applyBorder="1" applyAlignment="1">
      <alignment wrapText="1"/>
    </xf>
    <xf numFmtId="166" fontId="7" fillId="3" borderId="3" xfId="0" applyNumberFormat="1" applyFont="1" applyFill="1" applyBorder="1" applyAlignment="1">
      <alignment wrapText="1"/>
    </xf>
    <xf numFmtId="166" fontId="8" fillId="3" borderId="0" xfId="0" applyNumberFormat="1" applyFont="1" applyFill="1" applyAlignment="1">
      <alignment wrapText="1"/>
    </xf>
    <xf numFmtId="166" fontId="8" fillId="3" borderId="1" xfId="0" applyNumberFormat="1" applyFont="1" applyFill="1" applyBorder="1" applyAlignment="1">
      <alignment wrapText="1"/>
    </xf>
    <xf numFmtId="0" fontId="8" fillId="2" borderId="2" xfId="0" applyFont="1" applyFill="1" applyBorder="1" applyAlignment="1">
      <alignment wrapText="1"/>
    </xf>
    <xf numFmtId="0" fontId="9" fillId="2" borderId="1" xfId="0" applyFont="1" applyFill="1" applyBorder="1" applyAlignment="1">
      <alignment wrapText="1"/>
    </xf>
    <xf numFmtId="0" fontId="7" fillId="2" borderId="2" xfId="0" applyFont="1" applyFill="1" applyBorder="1" applyAlignment="1">
      <alignment wrapText="1"/>
    </xf>
    <xf numFmtId="0" fontId="8" fillId="2" borderId="0" xfId="0" applyFont="1" applyFill="1" applyAlignment="1">
      <alignment wrapText="1" indent="1"/>
    </xf>
    <xf numFmtId="0" fontId="8" fillId="2" borderId="1" xfId="0" applyFont="1" applyFill="1" applyBorder="1" applyAlignment="1">
      <alignment wrapText="1" indent="1"/>
    </xf>
    <xf numFmtId="0" fontId="7" fillId="2" borderId="5" xfId="0" applyFont="1" applyFill="1" applyBorder="1" applyAlignment="1">
      <alignment wrapText="1"/>
    </xf>
    <xf numFmtId="166" fontId="7" fillId="2" borderId="5" xfId="0" applyNumberFormat="1" applyFont="1" applyFill="1" applyBorder="1" applyAlignment="1">
      <alignment wrapText="1"/>
    </xf>
    <xf numFmtId="0" fontId="8" fillId="2" borderId="5" xfId="0" applyFont="1" applyFill="1" applyBorder="1" applyAlignment="1">
      <alignment wrapText="1" indent="1"/>
    </xf>
    <xf numFmtId="166" fontId="8" fillId="2" borderId="5" xfId="0" applyNumberFormat="1" applyFont="1" applyFill="1" applyBorder="1" applyAlignment="1">
      <alignment wrapText="1"/>
    </xf>
    <xf numFmtId="0" fontId="8" fillId="2" borderId="0" xfId="0" applyFont="1" applyFill="1" applyAlignment="1">
      <alignment horizontal="left" wrapText="1"/>
    </xf>
    <xf numFmtId="0" fontId="8" fillId="2" borderId="2" xfId="0" applyFont="1" applyFill="1" applyBorder="1" applyAlignment="1">
      <alignment horizontal="left" wrapText="1"/>
    </xf>
    <xf numFmtId="0" fontId="8" fillId="2" borderId="1" xfId="0" applyFont="1" applyFill="1" applyBorder="1" applyAlignment="1">
      <alignment horizontal="left" wrapText="1"/>
    </xf>
    <xf numFmtId="0" fontId="7" fillId="2" borderId="3" xfId="0" applyFont="1" applyFill="1" applyBorder="1" applyAlignment="1">
      <alignment horizontal="left" wrapText="1"/>
    </xf>
    <xf numFmtId="166" fontId="8" fillId="2" borderId="3" xfId="0" applyNumberFormat="1" applyFont="1" applyFill="1" applyBorder="1" applyAlignment="1">
      <alignment wrapText="1"/>
    </xf>
    <xf numFmtId="0" fontId="8" fillId="2" borderId="12" xfId="0" applyFont="1" applyFill="1" applyBorder="1" applyAlignment="1">
      <alignment wrapText="1"/>
    </xf>
    <xf numFmtId="167" fontId="8" fillId="2" borderId="12" xfId="0" applyNumberFormat="1" applyFont="1" applyFill="1" applyBorder="1" applyAlignment="1">
      <alignment wrapText="1"/>
    </xf>
    <xf numFmtId="0" fontId="8" fillId="3" borderId="2" xfId="0" applyFont="1" applyFill="1" applyBorder="1" applyAlignment="1">
      <alignment wrapText="1"/>
    </xf>
    <xf numFmtId="166" fontId="7" fillId="3" borderId="5" xfId="0" applyNumberFormat="1" applyFont="1" applyFill="1" applyBorder="1" applyAlignment="1">
      <alignment wrapText="1"/>
    </xf>
    <xf numFmtId="0" fontId="8" fillId="3" borderId="4" xfId="0" applyFont="1" applyFill="1" applyBorder="1" applyAlignment="1">
      <alignment wrapText="1"/>
    </xf>
    <xf numFmtId="0" fontId="8" fillId="3" borderId="0" xfId="0" applyFont="1" applyFill="1" applyAlignment="1">
      <alignment wrapText="1"/>
    </xf>
    <xf numFmtId="166" fontId="8" fillId="3" borderId="5" xfId="0" applyNumberFormat="1" applyFont="1" applyFill="1" applyBorder="1" applyAlignment="1">
      <alignment wrapText="1"/>
    </xf>
    <xf numFmtId="0" fontId="1" fillId="2" borderId="0" xfId="1" applyFill="1">
      <alignment wrapText="1"/>
    </xf>
    <xf numFmtId="169" fontId="8" fillId="2" borderId="0" xfId="0" applyNumberFormat="1" applyFont="1" applyFill="1" applyAlignment="1">
      <alignment wrapText="1"/>
    </xf>
    <xf numFmtId="169" fontId="8" fillId="2" borderId="1" xfId="0" applyNumberFormat="1" applyFont="1" applyFill="1" applyBorder="1" applyAlignment="1">
      <alignment wrapText="1"/>
    </xf>
    <xf numFmtId="0" fontId="7" fillId="2" borderId="13" xfId="0" applyFont="1" applyFill="1" applyBorder="1" applyAlignment="1">
      <alignment wrapText="1"/>
    </xf>
    <xf numFmtId="0" fontId="8" fillId="2" borderId="0" xfId="0" applyFont="1" applyFill="1" applyAlignment="1">
      <alignment horizontal="left" wrapText="1" indent="1"/>
    </xf>
    <xf numFmtId="166" fontId="8" fillId="2" borderId="0" xfId="0" applyNumberFormat="1" applyFont="1" applyFill="1" applyAlignment="1">
      <alignment vertical="top" wrapText="1"/>
    </xf>
    <xf numFmtId="0" fontId="8" fillId="2" borderId="1" xfId="0" applyFont="1" applyFill="1" applyBorder="1" applyAlignment="1">
      <alignment horizontal="left" wrapText="1" indent="1"/>
    </xf>
    <xf numFmtId="166" fontId="8" fillId="2" borderId="1" xfId="0" applyNumberFormat="1" applyFont="1" applyFill="1" applyBorder="1" applyAlignment="1">
      <alignment vertical="top" wrapText="1"/>
    </xf>
    <xf numFmtId="0" fontId="8" fillId="2" borderId="6" xfId="0" applyFont="1" applyFill="1" applyBorder="1" applyAlignment="1">
      <alignment wrapText="1"/>
    </xf>
    <xf numFmtId="0" fontId="10" fillId="2" borderId="0" xfId="0" applyFont="1" applyFill="1"/>
    <xf numFmtId="0" fontId="11" fillId="2" borderId="7" xfId="0" applyFont="1" applyFill="1" applyBorder="1"/>
    <xf numFmtId="0" fontId="12" fillId="2" borderId="7" xfId="0" applyFont="1" applyFill="1" applyBorder="1"/>
    <xf numFmtId="0" fontId="14" fillId="2" borderId="0" xfId="0" applyFont="1" applyFill="1" applyAlignment="1">
      <alignment horizontal="left"/>
    </xf>
    <xf numFmtId="0" fontId="15" fillId="2" borderId="0" xfId="0" applyFont="1" applyFill="1" applyAlignment="1">
      <alignment horizontal="right"/>
    </xf>
    <xf numFmtId="0" fontId="14" fillId="2" borderId="10" xfId="0" applyFont="1" applyFill="1" applyBorder="1" applyAlignment="1">
      <alignment horizontal="left"/>
    </xf>
    <xf numFmtId="0" fontId="15" fillId="2" borderId="10" xfId="0" applyFont="1" applyFill="1" applyBorder="1" applyAlignment="1">
      <alignment horizontal="right"/>
    </xf>
    <xf numFmtId="0" fontId="14" fillId="2" borderId="11" xfId="0" applyFont="1" applyFill="1" applyBorder="1" applyAlignment="1">
      <alignment horizontal="left"/>
    </xf>
    <xf numFmtId="0" fontId="15" fillId="2" borderId="11" xfId="0" applyFont="1" applyFill="1" applyBorder="1" applyAlignment="1">
      <alignment horizontal="right"/>
    </xf>
    <xf numFmtId="0" fontId="10" fillId="4" borderId="0" xfId="0" applyFont="1" applyFill="1"/>
    <xf numFmtId="0" fontId="16" fillId="2" borderId="0" xfId="0" applyFont="1" applyFill="1"/>
    <xf numFmtId="0" fontId="17" fillId="2" borderId="0" xfId="0" applyFont="1" applyFill="1" applyAlignment="1">
      <alignment horizontal="justify" vertical="center"/>
    </xf>
    <xf numFmtId="0" fontId="17" fillId="2" borderId="0" xfId="0" applyFont="1" applyFill="1"/>
    <xf numFmtId="0" fontId="17" fillId="2" borderId="0" xfId="0" applyFont="1" applyFill="1" applyAlignment="1">
      <alignment vertical="center" wrapText="1"/>
    </xf>
    <xf numFmtId="0" fontId="16" fillId="2" borderId="0" xfId="0" applyFont="1" applyFill="1" applyAlignment="1">
      <alignment vertical="center"/>
    </xf>
    <xf numFmtId="0" fontId="13" fillId="5" borderId="8" xfId="0" applyFont="1" applyFill="1" applyBorder="1"/>
    <xf numFmtId="0" fontId="13" fillId="5" borderId="9" xfId="0" applyFont="1" applyFill="1" applyBorder="1" applyAlignment="1">
      <alignment horizontal="right"/>
    </xf>
    <xf numFmtId="0" fontId="20" fillId="2" borderId="0" xfId="0" applyFont="1" applyFill="1"/>
    <xf numFmtId="0" fontId="21" fillId="2" borderId="0" xfId="0" applyFont="1" applyFill="1"/>
    <xf numFmtId="0" fontId="1" fillId="3" borderId="4" xfId="0" applyFont="1" applyFill="1" applyBorder="1" applyAlignment="1">
      <alignment wrapText="1"/>
    </xf>
    <xf numFmtId="0" fontId="1" fillId="3" borderId="0" xfId="0" applyFont="1" applyFill="1" applyAlignment="1">
      <alignment wrapText="1"/>
    </xf>
    <xf numFmtId="0" fontId="7" fillId="2" borderId="12" xfId="0" applyFont="1" applyFill="1" applyBorder="1" applyAlignment="1">
      <alignment wrapText="1"/>
    </xf>
    <xf numFmtId="0" fontId="8" fillId="2" borderId="0" xfId="1" applyFont="1" applyFill="1">
      <alignment wrapText="1"/>
    </xf>
    <xf numFmtId="0" fontId="22" fillId="2" borderId="0" xfId="0" applyFont="1" applyFill="1"/>
    <xf numFmtId="2" fontId="6" fillId="2" borderId="0" xfId="0" applyNumberFormat="1" applyFont="1" applyFill="1" applyAlignment="1">
      <alignment horizontal="center" wrapText="1"/>
    </xf>
    <xf numFmtId="2" fontId="22" fillId="2" borderId="0" xfId="0" applyNumberFormat="1" applyFont="1" applyFill="1"/>
    <xf numFmtId="2" fontId="7" fillId="2" borderId="0" xfId="0" applyNumberFormat="1" applyFont="1" applyFill="1" applyAlignment="1">
      <alignment horizontal="center" vertical="center" wrapText="1"/>
    </xf>
    <xf numFmtId="2" fontId="8" fillId="2" borderId="0" xfId="0" applyNumberFormat="1" applyFont="1" applyFill="1" applyAlignment="1">
      <alignment wrapText="1"/>
    </xf>
    <xf numFmtId="2" fontId="7" fillId="2" borderId="4" xfId="0" applyNumberFormat="1" applyFont="1" applyFill="1" applyBorder="1" applyAlignment="1">
      <alignment wrapText="1"/>
    </xf>
    <xf numFmtId="2" fontId="8" fillId="2" borderId="4" xfId="0" applyNumberFormat="1" applyFont="1" applyFill="1" applyBorder="1" applyAlignment="1">
      <alignment wrapText="1"/>
    </xf>
    <xf numFmtId="2" fontId="7" fillId="2" borderId="0" xfId="0" applyNumberFormat="1" applyFont="1" applyFill="1" applyAlignment="1">
      <alignment wrapText="1"/>
    </xf>
    <xf numFmtId="9" fontId="8" fillId="2" borderId="0" xfId="0" applyNumberFormat="1" applyFont="1" applyFill="1" applyAlignment="1">
      <alignment wrapText="1"/>
    </xf>
    <xf numFmtId="9" fontId="22" fillId="2" borderId="0" xfId="0" applyNumberFormat="1" applyFont="1" applyFill="1"/>
    <xf numFmtId="170" fontId="22" fillId="2" borderId="0" xfId="0" applyNumberFormat="1" applyFont="1" applyFill="1"/>
    <xf numFmtId="0" fontId="7" fillId="2" borderId="1" xfId="0" applyFont="1" applyFill="1" applyBorder="1" applyAlignment="1">
      <alignment horizontal="center" vertical="center" wrapText="1"/>
    </xf>
    <xf numFmtId="9" fontId="8" fillId="2" borderId="0" xfId="0" applyNumberFormat="1" applyFont="1" applyFill="1" applyAlignment="1">
      <alignment horizontal="right" wrapText="1"/>
    </xf>
    <xf numFmtId="0" fontId="14" fillId="2" borderId="14" xfId="0" applyFont="1" applyFill="1" applyBorder="1" applyAlignment="1">
      <alignment horizontal="left"/>
    </xf>
    <xf numFmtId="0" fontId="15" fillId="2" borderId="14" xfId="0" applyFont="1" applyFill="1" applyBorder="1" applyAlignment="1">
      <alignment horizontal="right"/>
    </xf>
    <xf numFmtId="2" fontId="19" fillId="2" borderId="0" xfId="0" applyNumberFormat="1" applyFont="1" applyFill="1" applyAlignment="1">
      <alignment wrapText="1"/>
    </xf>
    <xf numFmtId="2" fontId="20" fillId="2" borderId="0" xfId="0" applyNumberFormat="1" applyFont="1" applyFill="1"/>
    <xf numFmtId="0" fontId="7" fillId="2" borderId="0" xfId="0" applyFont="1" applyFill="1" applyAlignment="1">
      <alignment horizontal="center" wrapText="1"/>
    </xf>
    <xf numFmtId="0" fontId="8" fillId="6" borderId="0" xfId="0" applyFont="1" applyFill="1" applyAlignment="1">
      <alignment wrapText="1"/>
    </xf>
    <xf numFmtId="166" fontId="8" fillId="6" borderId="0" xfId="0" applyNumberFormat="1" applyFont="1" applyFill="1" applyAlignment="1">
      <alignment wrapText="1"/>
    </xf>
    <xf numFmtId="0" fontId="17" fillId="2" borderId="0" xfId="0" applyFont="1" applyFill="1" applyAlignment="1">
      <alignment wrapText="1"/>
    </xf>
    <xf numFmtId="2" fontId="19" fillId="0" borderId="0" xfId="0" applyNumberFormat="1" applyFont="1" applyAlignment="1">
      <alignment wrapText="1"/>
    </xf>
    <xf numFmtId="2" fontId="22" fillId="0" borderId="0" xfId="0" applyNumberFormat="1" applyFont="1"/>
    <xf numFmtId="0" fontId="19" fillId="0" borderId="0" xfId="0" applyFont="1" applyAlignment="1">
      <alignment wrapText="1"/>
    </xf>
    <xf numFmtId="0" fontId="23" fillId="2" borderId="0" xfId="0" applyFont="1" applyFill="1" applyAlignment="1">
      <alignment wrapText="1"/>
    </xf>
    <xf numFmtId="0" fontId="9" fillId="2" borderId="0" xfId="0" applyFont="1" applyFill="1" applyAlignment="1">
      <alignment wrapText="1"/>
    </xf>
    <xf numFmtId="2" fontId="6" fillId="2" borderId="0" xfId="0" applyNumberFormat="1" applyFont="1" applyFill="1" applyAlignment="1">
      <alignment wrapText="1"/>
    </xf>
    <xf numFmtId="164" fontId="7" fillId="2" borderId="1" xfId="0" applyNumberFormat="1" applyFont="1" applyFill="1" applyBorder="1" applyAlignment="1">
      <alignment horizontal="center" wrapText="1"/>
    </xf>
    <xf numFmtId="0" fontId="7" fillId="3" borderId="0" xfId="0" applyFont="1" applyFill="1" applyAlignment="1">
      <alignment horizontal="center" wrapText="1"/>
    </xf>
    <xf numFmtId="164" fontId="7" fillId="3" borderId="1" xfId="0" applyNumberFormat="1" applyFont="1" applyFill="1" applyBorder="1" applyAlignment="1">
      <alignment horizontal="center" wrapText="1"/>
    </xf>
    <xf numFmtId="0" fontId="7" fillId="6" borderId="0" xfId="0" applyFont="1" applyFill="1" applyAlignment="1">
      <alignment horizontal="center" wrapText="1"/>
    </xf>
    <xf numFmtId="164" fontId="7" fillId="6" borderId="1" xfId="0" applyNumberFormat="1" applyFont="1" applyFill="1" applyBorder="1" applyAlignment="1">
      <alignment horizontal="center" wrapText="1"/>
    </xf>
    <xf numFmtId="166" fontId="8" fillId="6" borderId="2" xfId="0" applyNumberFormat="1" applyFont="1" applyFill="1" applyBorder="1" applyAlignment="1">
      <alignment wrapText="1"/>
    </xf>
    <xf numFmtId="166" fontId="8" fillId="6" borderId="1" xfId="0" applyNumberFormat="1" applyFont="1" applyFill="1" applyBorder="1" applyAlignment="1">
      <alignment wrapText="1"/>
    </xf>
    <xf numFmtId="166" fontId="7" fillId="6" borderId="3" xfId="0" applyNumberFormat="1" applyFont="1" applyFill="1" applyBorder="1" applyAlignment="1">
      <alignment wrapText="1"/>
    </xf>
    <xf numFmtId="0" fontId="8" fillId="6" borderId="4" xfId="0" applyFont="1" applyFill="1" applyBorder="1" applyAlignment="1">
      <alignment wrapText="1"/>
    </xf>
    <xf numFmtId="167" fontId="7" fillId="6" borderId="0" xfId="0" applyNumberFormat="1" applyFont="1" applyFill="1" applyAlignment="1">
      <alignment wrapText="1"/>
    </xf>
    <xf numFmtId="0" fontId="8" fillId="6" borderId="2" xfId="0" applyFont="1" applyFill="1" applyBorder="1" applyAlignment="1">
      <alignment wrapText="1"/>
    </xf>
    <xf numFmtId="166" fontId="7" fillId="6" borderId="2" xfId="0" applyNumberFormat="1" applyFont="1" applyFill="1" applyBorder="1" applyAlignment="1">
      <alignment wrapText="1"/>
    </xf>
    <xf numFmtId="166" fontId="7" fillId="6" borderId="5" xfId="0" applyNumberFormat="1" applyFont="1" applyFill="1" applyBorder="1" applyAlignment="1">
      <alignment wrapText="1"/>
    </xf>
    <xf numFmtId="167" fontId="8" fillId="6" borderId="12" xfId="0" applyNumberFormat="1" applyFont="1" applyFill="1" applyBorder="1" applyAlignment="1">
      <alignment wrapText="1"/>
    </xf>
    <xf numFmtId="166" fontId="8" fillId="6" borderId="3" xfId="0" applyNumberFormat="1" applyFont="1" applyFill="1" applyBorder="1" applyAlignment="1">
      <alignment wrapText="1"/>
    </xf>
    <xf numFmtId="0" fontId="7" fillId="6" borderId="0" xfId="0" applyFont="1" applyFill="1" applyAlignment="1">
      <alignment horizontal="center" vertical="center" wrapText="1"/>
    </xf>
    <xf numFmtId="164" fontId="7" fillId="6" borderId="1" xfId="0" applyNumberFormat="1" applyFont="1" applyFill="1" applyBorder="1" applyAlignment="1">
      <alignment horizontal="center" vertical="center" wrapText="1"/>
    </xf>
    <xf numFmtId="165" fontId="7" fillId="6" borderId="0" xfId="0" applyNumberFormat="1" applyFont="1" applyFill="1" applyAlignment="1">
      <alignment wrapText="1"/>
    </xf>
    <xf numFmtId="165" fontId="7" fillId="6" borderId="1" xfId="0" applyNumberFormat="1" applyFont="1" applyFill="1" applyBorder="1" applyAlignment="1">
      <alignment wrapText="1"/>
    </xf>
    <xf numFmtId="165" fontId="7" fillId="6" borderId="3" xfId="0" applyNumberFormat="1" applyFont="1" applyFill="1" applyBorder="1" applyAlignment="1">
      <alignment wrapText="1"/>
    </xf>
    <xf numFmtId="0" fontId="7" fillId="6" borderId="4" xfId="0" applyFont="1" applyFill="1" applyBorder="1" applyAlignment="1">
      <alignment wrapText="1"/>
    </xf>
    <xf numFmtId="0" fontId="7" fillId="6" borderId="6" xfId="0" applyFont="1" applyFill="1" applyBorder="1" applyAlignment="1">
      <alignment wrapText="1"/>
    </xf>
    <xf numFmtId="168" fontId="7" fillId="6" borderId="0" xfId="0" applyNumberFormat="1" applyFont="1" applyFill="1" applyAlignment="1">
      <alignment wrapText="1"/>
    </xf>
    <xf numFmtId="0" fontId="1" fillId="2" borderId="0" xfId="0" applyFont="1" applyFill="1" applyAlignment="1">
      <alignment wrapText="1"/>
    </xf>
    <xf numFmtId="164" fontId="7" fillId="3" borderId="15" xfId="0" applyNumberFormat="1" applyFont="1" applyFill="1" applyBorder="1" applyAlignment="1">
      <alignment horizontal="center" wrapText="1"/>
    </xf>
    <xf numFmtId="164" fontId="7" fillId="2" borderId="15" xfId="0" applyNumberFormat="1" applyFont="1" applyFill="1" applyBorder="1" applyAlignment="1">
      <alignment horizontal="center" wrapText="1"/>
    </xf>
    <xf numFmtId="2" fontId="7" fillId="6" borderId="0" xfId="0" applyNumberFormat="1" applyFont="1" applyFill="1" applyAlignment="1">
      <alignment horizontal="center" vertical="center" wrapText="1"/>
    </xf>
    <xf numFmtId="0" fontId="7" fillId="6" borderId="1" xfId="0" applyFont="1" applyFill="1" applyBorder="1" applyAlignment="1">
      <alignment horizontal="center" vertical="center" wrapText="1"/>
    </xf>
    <xf numFmtId="9" fontId="7" fillId="6" borderId="0" xfId="0" applyNumberFormat="1" applyFont="1" applyFill="1" applyAlignment="1">
      <alignment wrapText="1"/>
    </xf>
    <xf numFmtId="2" fontId="7" fillId="6" borderId="4" xfId="0" applyNumberFormat="1" applyFont="1" applyFill="1" applyBorder="1" applyAlignment="1">
      <alignment wrapText="1"/>
    </xf>
    <xf numFmtId="9" fontId="7" fillId="6" borderId="0" xfId="0" applyNumberFormat="1" applyFont="1" applyFill="1" applyAlignment="1">
      <alignment horizontal="right" wrapText="1"/>
    </xf>
    <xf numFmtId="171" fontId="8" fillId="2" borderId="0" xfId="0" applyNumberFormat="1" applyFont="1" applyFill="1" applyAlignment="1">
      <alignment wrapText="1"/>
    </xf>
    <xf numFmtId="171" fontId="7" fillId="6" borderId="0" xfId="0" applyNumberFormat="1" applyFont="1" applyFill="1" applyAlignment="1">
      <alignment wrapText="1"/>
    </xf>
    <xf numFmtId="166" fontId="0" fillId="2" borderId="0" xfId="0" applyNumberFormat="1" applyFill="1"/>
    <xf numFmtId="0" fontId="24" fillId="2" borderId="0" xfId="0" quotePrefix="1" applyFont="1" applyFill="1" applyAlignment="1">
      <alignment wrapText="1"/>
    </xf>
    <xf numFmtId="0" fontId="23" fillId="2" borderId="0" xfId="0" quotePrefix="1" applyFont="1" applyFill="1" applyAlignment="1">
      <alignment wrapText="1"/>
    </xf>
    <xf numFmtId="166" fontId="22" fillId="2" borderId="0" xfId="0" applyNumberFormat="1" applyFont="1" applyFill="1"/>
    <xf numFmtId="166" fontId="7" fillId="6" borderId="0" xfId="0" applyNumberFormat="1" applyFont="1" applyFill="1" applyAlignment="1">
      <alignment wrapText="1"/>
    </xf>
    <xf numFmtId="166" fontId="7" fillId="6" borderId="1" xfId="0" applyNumberFormat="1" applyFont="1" applyFill="1" applyBorder="1" applyAlignment="1">
      <alignment wrapText="1"/>
    </xf>
    <xf numFmtId="166" fontId="8" fillId="2" borderId="2" xfId="0" applyNumberFormat="1" applyFont="1" applyFill="1" applyBorder="1" applyAlignment="1">
      <alignment wrapText="1" indent="1"/>
    </xf>
    <xf numFmtId="166" fontId="8" fillId="2" borderId="1" xfId="0" applyNumberFormat="1" applyFont="1" applyFill="1" applyBorder="1" applyAlignment="1">
      <alignment wrapText="1" indent="1"/>
    </xf>
    <xf numFmtId="0" fontId="7" fillId="2" borderId="0" xfId="0" applyFont="1" applyFill="1" applyAlignment="1">
      <alignment horizontal="left" wrapText="1"/>
    </xf>
    <xf numFmtId="0" fontId="22" fillId="2" borderId="0" xfId="0" applyFont="1" applyFill="1" applyAlignment="1">
      <alignment vertical="center" wrapText="1"/>
    </xf>
    <xf numFmtId="0" fontId="8" fillId="2" borderId="2" xfId="0" applyFont="1" applyFill="1" applyBorder="1" applyAlignment="1">
      <alignment horizontal="left" wrapText="1" indent="1"/>
    </xf>
    <xf numFmtId="0" fontId="22" fillId="2" borderId="0" xfId="0" applyFont="1" applyFill="1" applyAlignment="1">
      <alignment horizontal="left" vertical="center" wrapText="1" indent="1"/>
    </xf>
    <xf numFmtId="0" fontId="26" fillId="2" borderId="0" xfId="0" applyFont="1" applyFill="1" applyAlignment="1">
      <alignment vertical="center" wrapText="1"/>
    </xf>
    <xf numFmtId="0" fontId="26" fillId="2" borderId="0" xfId="0" applyFont="1" applyFill="1"/>
    <xf numFmtId="166" fontId="7" fillId="6" borderId="12" xfId="0" applyNumberFormat="1" applyFont="1" applyFill="1" applyBorder="1" applyAlignment="1">
      <alignment wrapText="1"/>
    </xf>
    <xf numFmtId="166" fontId="7" fillId="2" borderId="12" xfId="0" applyNumberFormat="1" applyFont="1" applyFill="1" applyBorder="1" applyAlignment="1">
      <alignment wrapText="1"/>
    </xf>
    <xf numFmtId="0" fontId="14" fillId="2" borderId="16" xfId="0" applyFont="1" applyFill="1" applyBorder="1" applyAlignment="1">
      <alignment horizontal="left"/>
    </xf>
    <xf numFmtId="0" fontId="15" fillId="2" borderId="16" xfId="0" applyFont="1" applyFill="1" applyBorder="1" applyAlignment="1">
      <alignment horizontal="right"/>
    </xf>
    <xf numFmtId="172" fontId="22" fillId="2" borderId="0" xfId="6" applyNumberFormat="1" applyFont="1" applyFill="1"/>
    <xf numFmtId="2" fontId="9" fillId="2" borderId="0" xfId="0" applyNumberFormat="1" applyFont="1" applyFill="1" applyAlignment="1">
      <alignment vertical="top" wrapText="1"/>
    </xf>
    <xf numFmtId="2" fontId="6" fillId="2" borderId="0" xfId="0" applyNumberFormat="1" applyFont="1" applyFill="1" applyAlignment="1">
      <alignment horizontal="center" wrapText="1"/>
    </xf>
    <xf numFmtId="0" fontId="6" fillId="2" borderId="0" xfId="0" applyFont="1" applyFill="1" applyAlignment="1">
      <alignment horizontal="center" wrapText="1"/>
    </xf>
    <xf numFmtId="0" fontId="22" fillId="2" borderId="0" xfId="0" applyFont="1" applyFill="1"/>
    <xf numFmtId="0" fontId="8" fillId="2" borderId="0" xfId="0" applyFont="1" applyFill="1" applyAlignment="1">
      <alignment horizontal="center" wrapText="1"/>
    </xf>
    <xf numFmtId="0" fontId="7" fillId="2" borderId="0" xfId="0" applyFont="1" applyFill="1" applyAlignment="1">
      <alignment horizontal="center" wrapText="1"/>
    </xf>
    <xf numFmtId="0" fontId="21" fillId="2" borderId="0" xfId="0" applyFont="1" applyFill="1" applyAlignment="1">
      <alignment horizontal="center"/>
    </xf>
    <xf numFmtId="0" fontId="21" fillId="0" borderId="0" xfId="0" applyFont="1" applyAlignment="1">
      <alignment horizontal="center"/>
    </xf>
    <xf numFmtId="0" fontId="20" fillId="2" borderId="0" xfId="0" applyFont="1" applyFill="1" applyAlignment="1">
      <alignment horizontal="center"/>
    </xf>
    <xf numFmtId="0" fontId="0" fillId="2" borderId="0" xfId="0" applyFill="1"/>
  </cellXfs>
  <cellStyles count="7">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0265E-1038-4790-ABDC-91FE06687889}">
  <dimension ref="A1:B41"/>
  <sheetViews>
    <sheetView tabSelected="1" zoomScale="115" zoomScaleNormal="115" workbookViewId="0"/>
  </sheetViews>
  <sheetFormatPr defaultColWidth="8.6640625" defaultRowHeight="13.2"/>
  <cols>
    <col min="1" max="1" width="97.5546875" style="1" customWidth="1"/>
    <col min="2" max="2" width="9" style="1" customWidth="1"/>
    <col min="3" max="16384" width="8.6640625" style="1"/>
  </cols>
  <sheetData>
    <row r="1" spans="1:2" ht="14.4">
      <c r="A1" s="56"/>
      <c r="B1" s="56"/>
    </row>
    <row r="2" spans="1:2" ht="13.8">
      <c r="A2" s="57" t="s">
        <v>0</v>
      </c>
      <c r="B2" s="58"/>
    </row>
    <row r="3" spans="1:2">
      <c r="A3" s="71" t="s">
        <v>1</v>
      </c>
      <c r="B3" s="72" t="s">
        <v>2</v>
      </c>
    </row>
    <row r="4" spans="1:2">
      <c r="A4" s="92" t="s">
        <v>3</v>
      </c>
      <c r="B4" s="93">
        <v>1</v>
      </c>
    </row>
    <row r="5" spans="1:2">
      <c r="A5" s="59" t="s">
        <v>4</v>
      </c>
      <c r="B5" s="60">
        <v>2</v>
      </c>
    </row>
    <row r="6" spans="1:2">
      <c r="A6" s="61" t="s">
        <v>5</v>
      </c>
      <c r="B6" s="62">
        <v>3</v>
      </c>
    </row>
    <row r="7" spans="1:2">
      <c r="A7" s="61" t="s">
        <v>6</v>
      </c>
      <c r="B7" s="62">
        <v>4</v>
      </c>
    </row>
    <row r="8" spans="1:2">
      <c r="A8" s="155" t="s">
        <v>7</v>
      </c>
      <c r="B8" s="156">
        <v>5</v>
      </c>
    </row>
    <row r="9" spans="1:2">
      <c r="A9" s="61" t="s">
        <v>8</v>
      </c>
      <c r="B9" s="62">
        <v>6</v>
      </c>
    </row>
    <row r="10" spans="1:2">
      <c r="A10" s="61" t="s">
        <v>9</v>
      </c>
      <c r="B10" s="62">
        <v>7</v>
      </c>
    </row>
    <row r="11" spans="1:2" ht="13.8" thickBot="1">
      <c r="A11" s="63" t="s">
        <v>10</v>
      </c>
      <c r="B11" s="64">
        <v>8</v>
      </c>
    </row>
    <row r="12" spans="1:2" ht="14.4">
      <c r="A12" s="65"/>
      <c r="B12" s="56"/>
    </row>
    <row r="13" spans="1:2" ht="14.4">
      <c r="A13" s="56"/>
      <c r="B13" s="56"/>
    </row>
    <row r="14" spans="1:2" ht="14.4">
      <c r="A14" s="66" t="s">
        <v>11</v>
      </c>
      <c r="B14" s="56"/>
    </row>
    <row r="15" spans="1:2" ht="60.45" customHeight="1">
      <c r="A15" s="67" t="s">
        <v>226</v>
      </c>
      <c r="B15" s="56"/>
    </row>
    <row r="16" spans="1:2" ht="4.5" customHeight="1">
      <c r="A16" s="67"/>
      <c r="B16" s="56"/>
    </row>
    <row r="17" spans="1:2" ht="30.6">
      <c r="A17" s="67" t="s">
        <v>12</v>
      </c>
      <c r="B17" s="56"/>
    </row>
    <row r="18" spans="1:2" ht="4.5" customHeight="1">
      <c r="A18" s="67"/>
      <c r="B18" s="56"/>
    </row>
    <row r="19" spans="1:2" ht="55.5" customHeight="1">
      <c r="A19" s="67" t="s">
        <v>13</v>
      </c>
      <c r="B19" s="56"/>
    </row>
    <row r="20" spans="1:2" ht="7.2" customHeight="1">
      <c r="A20" s="67"/>
      <c r="B20" s="56"/>
    </row>
    <row r="21" spans="1:2" ht="61.2">
      <c r="A21" s="67" t="s">
        <v>14</v>
      </c>
      <c r="B21" s="56"/>
    </row>
    <row r="22" spans="1:2" ht="7.2" customHeight="1">
      <c r="A22" s="67"/>
      <c r="B22" s="56"/>
    </row>
    <row r="23" spans="1:2" ht="51">
      <c r="A23" s="67" t="s">
        <v>15</v>
      </c>
      <c r="B23" s="56"/>
    </row>
    <row r="24" spans="1:2" ht="7.2" customHeight="1">
      <c r="A24" s="67"/>
      <c r="B24" s="56"/>
    </row>
    <row r="25" spans="1:2" ht="40.799999999999997">
      <c r="A25" s="67" t="s">
        <v>16</v>
      </c>
      <c r="B25" s="56"/>
    </row>
    <row r="26" spans="1:2" ht="7.2" customHeight="1">
      <c r="A26" s="67"/>
      <c r="B26" s="56"/>
    </row>
    <row r="27" spans="1:2" ht="14.4">
      <c r="A27" s="67" t="s">
        <v>17</v>
      </c>
      <c r="B27" s="56"/>
    </row>
    <row r="28" spans="1:2" ht="7.2" customHeight="1">
      <c r="A28" s="68"/>
      <c r="B28" s="56"/>
    </row>
    <row r="29" spans="1:2" ht="40.799999999999997">
      <c r="A29" s="69" t="s">
        <v>18</v>
      </c>
      <c r="B29" s="56"/>
    </row>
    <row r="30" spans="1:2" ht="7.2" customHeight="1">
      <c r="A30" s="56"/>
      <c r="B30" s="56"/>
    </row>
    <row r="31" spans="1:2" ht="70.95" customHeight="1">
      <c r="A31" s="99" t="s">
        <v>19</v>
      </c>
      <c r="B31" s="56"/>
    </row>
    <row r="32" spans="1:2" ht="10.5" customHeight="1">
      <c r="A32" s="99" t="s">
        <v>20</v>
      </c>
      <c r="B32" s="56"/>
    </row>
    <row r="33" spans="1:2" ht="10.5" customHeight="1">
      <c r="A33" s="99" t="s">
        <v>21</v>
      </c>
      <c r="B33" s="56"/>
    </row>
    <row r="34" spans="1:2" ht="25.2" customHeight="1">
      <c r="A34" s="99" t="s">
        <v>22</v>
      </c>
      <c r="B34" s="56"/>
    </row>
    <row r="35" spans="1:2" ht="22.2" customHeight="1">
      <c r="A35" s="99" t="s">
        <v>23</v>
      </c>
      <c r="B35" s="56"/>
    </row>
    <row r="36" spans="1:2" ht="5.7" customHeight="1">
      <c r="A36" s="56"/>
      <c r="B36" s="56"/>
    </row>
    <row r="37" spans="1:2" ht="42">
      <c r="A37" s="99" t="s">
        <v>24</v>
      </c>
      <c r="B37" s="56"/>
    </row>
    <row r="38" spans="1:2" ht="20.399999999999999">
      <c r="A38" s="67" t="s">
        <v>25</v>
      </c>
      <c r="B38" s="56"/>
    </row>
    <row r="39" spans="1:2" ht="10.199999999999999" customHeight="1">
      <c r="A39" s="56"/>
      <c r="B39" s="56"/>
    </row>
    <row r="40" spans="1:2" ht="14.4">
      <c r="A40" s="70" t="s">
        <v>26</v>
      </c>
      <c r="B40" s="56"/>
    </row>
    <row r="41" spans="1:2" ht="295.8">
      <c r="A41" s="67" t="s">
        <v>27</v>
      </c>
      <c r="B41" s="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74"/>
  <sheetViews>
    <sheetView zoomScale="80" zoomScaleNormal="80" workbookViewId="0">
      <pane xSplit="1" topLeftCell="B1" activePane="topRight" state="frozen"/>
      <selection pane="topRight" activeCell="B1" sqref="B1:N1"/>
    </sheetView>
  </sheetViews>
  <sheetFormatPr defaultColWidth="13.33203125" defaultRowHeight="13.2"/>
  <cols>
    <col min="1" max="1" width="58.88671875" style="81" customWidth="1"/>
    <col min="2" max="14" width="15.5546875" style="81" customWidth="1"/>
    <col min="15" max="16384" width="13.33203125" style="81"/>
  </cols>
  <sheetData>
    <row r="1" spans="1:14" ht="14.1" customHeight="1">
      <c r="A1" s="105"/>
      <c r="B1" s="159" t="s">
        <v>28</v>
      </c>
      <c r="C1" s="159"/>
      <c r="D1" s="159"/>
      <c r="E1" s="159"/>
      <c r="F1" s="159"/>
      <c r="G1" s="159"/>
      <c r="H1" s="159"/>
      <c r="I1" s="159"/>
      <c r="J1" s="159"/>
      <c r="K1" s="159"/>
      <c r="L1" s="159"/>
      <c r="M1" s="159"/>
      <c r="N1" s="159"/>
    </row>
    <row r="2" spans="1:14" ht="14.1" customHeight="1">
      <c r="A2" s="105"/>
      <c r="B2" s="159" t="s">
        <v>233</v>
      </c>
      <c r="C2" s="159"/>
      <c r="D2" s="159"/>
      <c r="E2" s="159"/>
      <c r="F2" s="159"/>
      <c r="G2" s="159"/>
      <c r="H2" s="159"/>
      <c r="I2" s="159"/>
      <c r="J2" s="159"/>
      <c r="K2" s="159"/>
      <c r="L2" s="159"/>
      <c r="M2" s="159"/>
      <c r="N2" s="159"/>
    </row>
    <row r="3" spans="1:14" ht="14.1" customHeight="1">
      <c r="A3" s="105"/>
      <c r="B3" s="159" t="s">
        <v>29</v>
      </c>
      <c r="C3" s="159"/>
      <c r="D3" s="159"/>
      <c r="E3" s="159"/>
      <c r="F3" s="159"/>
      <c r="G3" s="159"/>
      <c r="H3" s="159"/>
      <c r="I3" s="159"/>
      <c r="J3" s="159"/>
      <c r="K3" s="159"/>
      <c r="L3" s="159"/>
      <c r="M3" s="159"/>
      <c r="N3" s="159"/>
    </row>
    <row r="4" spans="1:14" ht="14.1" customHeight="1"/>
    <row r="5" spans="1:14" ht="14.1" customHeight="1">
      <c r="B5" s="82" t="s">
        <v>30</v>
      </c>
      <c r="C5" s="82" t="s">
        <v>31</v>
      </c>
      <c r="D5" s="82" t="s">
        <v>32</v>
      </c>
      <c r="E5" s="82" t="s">
        <v>33</v>
      </c>
      <c r="F5" s="132" t="s">
        <v>34</v>
      </c>
      <c r="G5" s="82" t="s">
        <v>30</v>
      </c>
      <c r="H5" s="82" t="s">
        <v>31</v>
      </c>
      <c r="I5" s="82" t="s">
        <v>32</v>
      </c>
      <c r="J5" s="82" t="s">
        <v>33</v>
      </c>
      <c r="K5" s="132" t="s">
        <v>34</v>
      </c>
      <c r="L5" s="82" t="s">
        <v>30</v>
      </c>
      <c r="M5" s="82" t="s">
        <v>31</v>
      </c>
      <c r="N5" s="82" t="s">
        <v>32</v>
      </c>
    </row>
    <row r="6" spans="1:14" s="79" customFormat="1" ht="14.1" customHeight="1">
      <c r="B6" s="90">
        <v>2022</v>
      </c>
      <c r="C6" s="90">
        <v>2022</v>
      </c>
      <c r="D6" s="90">
        <v>2022</v>
      </c>
      <c r="E6" s="90">
        <v>2022</v>
      </c>
      <c r="F6" s="133">
        <v>2022</v>
      </c>
      <c r="G6" s="90">
        <v>2023</v>
      </c>
      <c r="H6" s="90">
        <v>2023</v>
      </c>
      <c r="I6" s="90">
        <v>2023</v>
      </c>
      <c r="J6" s="90">
        <v>2023</v>
      </c>
      <c r="K6" s="133">
        <v>2023</v>
      </c>
      <c r="L6" s="90">
        <v>2024</v>
      </c>
      <c r="M6" s="90">
        <v>2024</v>
      </c>
      <c r="N6" s="90">
        <v>2024</v>
      </c>
    </row>
    <row r="7" spans="1:14" s="89" customFormat="1" ht="14.1" customHeight="1">
      <c r="A7" s="4" t="s">
        <v>35</v>
      </c>
      <c r="B7" s="142">
        <v>167876000</v>
      </c>
      <c r="C7" s="142">
        <v>177189000</v>
      </c>
      <c r="D7" s="142">
        <v>178835000</v>
      </c>
      <c r="E7" s="142">
        <v>206288000</v>
      </c>
      <c r="F7" s="117">
        <f>SUM(B7:E7)</f>
        <v>730188000</v>
      </c>
      <c r="G7" s="19">
        <v>207564000</v>
      </c>
      <c r="H7" s="19">
        <v>216434000</v>
      </c>
      <c r="I7" s="19">
        <v>201037000</v>
      </c>
      <c r="J7" s="19">
        <v>252586000</v>
      </c>
      <c r="K7" s="117">
        <f>SUM(G7:J7)</f>
        <v>877621000</v>
      </c>
      <c r="L7" s="19">
        <v>265894000</v>
      </c>
      <c r="M7" s="19">
        <v>278420000</v>
      </c>
      <c r="N7" s="19">
        <v>255172000</v>
      </c>
    </row>
    <row r="8" spans="1:14" s="89" customFormat="1" ht="14.1" customHeight="1">
      <c r="A8" s="4" t="s">
        <v>36</v>
      </c>
      <c r="B8" s="142">
        <v>8208000</v>
      </c>
      <c r="C8" s="142">
        <v>22816000</v>
      </c>
      <c r="D8" s="142">
        <v>12750000</v>
      </c>
      <c r="E8" s="142">
        <v>-33283000</v>
      </c>
      <c r="F8" s="143">
        <f>SUM(B8:E8)</f>
        <v>10491000</v>
      </c>
      <c r="G8" s="7">
        <v>6810000</v>
      </c>
      <c r="H8" s="7">
        <v>33000</v>
      </c>
      <c r="I8" s="7">
        <v>4615000</v>
      </c>
      <c r="J8" s="7">
        <v>23187000</v>
      </c>
      <c r="K8" s="143">
        <f>SUM(G8:J8)</f>
        <v>34645000</v>
      </c>
      <c r="L8" s="7">
        <v>-649000</v>
      </c>
      <c r="M8" s="7">
        <v>-1536000</v>
      </c>
      <c r="N8" s="7">
        <v>37102000</v>
      </c>
    </row>
    <row r="9" spans="1:14" s="88" customFormat="1" ht="14.1" customHeight="1">
      <c r="A9" s="4" t="s">
        <v>37</v>
      </c>
      <c r="B9" s="137">
        <f t="shared" ref="B9:N9" si="0">B8/B7</f>
        <v>4.8893230717910838E-2</v>
      </c>
      <c r="C9" s="137">
        <f t="shared" si="0"/>
        <v>0.12876645841446138</v>
      </c>
      <c r="D9" s="137">
        <f t="shared" si="0"/>
        <v>7.1294768921072491E-2</v>
      </c>
      <c r="E9" s="137">
        <f t="shared" si="0"/>
        <v>-0.16134239509811527</v>
      </c>
      <c r="F9" s="138">
        <f t="shared" si="0"/>
        <v>1.4367532744991701E-2</v>
      </c>
      <c r="G9" s="137">
        <f t="shared" si="0"/>
        <v>3.2809157657397239E-2</v>
      </c>
      <c r="H9" s="137">
        <f t="shared" si="0"/>
        <v>1.5247142315902306E-4</v>
      </c>
      <c r="I9" s="137">
        <f t="shared" si="0"/>
        <v>2.2955973278550715E-2</v>
      </c>
      <c r="J9" s="137">
        <f t="shared" si="0"/>
        <v>9.179843696800298E-2</v>
      </c>
      <c r="K9" s="138">
        <f t="shared" si="0"/>
        <v>3.9476038061988031E-2</v>
      </c>
      <c r="L9" s="137">
        <f t="shared" si="0"/>
        <v>-2.4408222825637285E-3</v>
      </c>
      <c r="M9" s="137">
        <f t="shared" si="0"/>
        <v>-5.5168450542346092E-3</v>
      </c>
      <c r="N9" s="137">
        <f t="shared" si="0"/>
        <v>0.1453999655134576</v>
      </c>
    </row>
    <row r="10" spans="1:14" s="89" customFormat="1" ht="14.1" customHeight="1">
      <c r="A10" s="4" t="s">
        <v>38</v>
      </c>
      <c r="B10" s="7">
        <v>26701000</v>
      </c>
      <c r="C10" s="7">
        <v>27553000</v>
      </c>
      <c r="D10" s="7">
        <v>36484000</v>
      </c>
      <c r="E10" s="7">
        <v>35109000</v>
      </c>
      <c r="F10" s="143">
        <v>125846000</v>
      </c>
      <c r="G10" s="7">
        <v>36670000</v>
      </c>
      <c r="H10" s="7">
        <v>40102000</v>
      </c>
      <c r="I10" s="7">
        <v>50486000</v>
      </c>
      <c r="J10" s="7">
        <v>39541000</v>
      </c>
      <c r="K10" s="143">
        <v>166800000</v>
      </c>
      <c r="L10" s="7">
        <v>47190000</v>
      </c>
      <c r="M10" s="7">
        <v>48849000</v>
      </c>
      <c r="N10" s="7">
        <v>65786000</v>
      </c>
    </row>
    <row r="11" spans="1:14" s="88" customFormat="1" ht="14.1" customHeight="1">
      <c r="A11" s="4" t="s">
        <v>39</v>
      </c>
      <c r="B11" s="137">
        <f t="shared" ref="B11:N11" si="1">B10/B7</f>
        <v>0.15905191927374968</v>
      </c>
      <c r="C11" s="137">
        <f t="shared" si="1"/>
        <v>0.15550062362787759</v>
      </c>
      <c r="D11" s="137">
        <f t="shared" si="1"/>
        <v>0.20400928229932619</v>
      </c>
      <c r="E11" s="137">
        <f t="shared" si="1"/>
        <v>0.17019409757232606</v>
      </c>
      <c r="F11" s="138">
        <f t="shared" si="1"/>
        <v>0.17234739546527744</v>
      </c>
      <c r="G11" s="137">
        <f t="shared" si="1"/>
        <v>0.17666840107147674</v>
      </c>
      <c r="H11" s="137">
        <f t="shared" si="1"/>
        <v>0.18528512156130739</v>
      </c>
      <c r="I11" s="137">
        <f t="shared" si="1"/>
        <v>0.25112790182901656</v>
      </c>
      <c r="J11" s="137">
        <f t="shared" si="1"/>
        <v>0.15654470160658152</v>
      </c>
      <c r="K11" s="138">
        <f t="shared" si="1"/>
        <v>0.19005926248346383</v>
      </c>
      <c r="L11" s="137">
        <f t="shared" si="1"/>
        <v>0.17747673885082024</v>
      </c>
      <c r="M11" s="137">
        <f t="shared" si="1"/>
        <v>0.17545075784785577</v>
      </c>
      <c r="N11" s="137">
        <f t="shared" si="1"/>
        <v>0.25781041807094823</v>
      </c>
    </row>
    <row r="12" spans="1:14" ht="14.1" customHeight="1">
      <c r="F12" s="157"/>
      <c r="N12" s="83"/>
    </row>
    <row r="13" spans="1:14" ht="14.1" customHeight="1">
      <c r="N13" s="80"/>
    </row>
    <row r="14" spans="1:14" ht="14.1" customHeight="1">
      <c r="N14" s="80"/>
    </row>
    <row r="15" spans="1:14" ht="14.1" customHeight="1">
      <c r="A15" s="105"/>
      <c r="B15" s="159" t="s">
        <v>40</v>
      </c>
      <c r="C15" s="159"/>
      <c r="D15" s="159"/>
      <c r="E15" s="159"/>
      <c r="F15" s="159"/>
      <c r="G15" s="159"/>
      <c r="H15" s="159"/>
      <c r="I15" s="159"/>
      <c r="J15" s="159"/>
      <c r="K15" s="159"/>
      <c r="L15" s="159"/>
      <c r="M15" s="159"/>
      <c r="N15" s="159"/>
    </row>
    <row r="16" spans="1:14" ht="14.1" customHeight="1">
      <c r="A16" s="105"/>
      <c r="B16" s="159" t="s">
        <v>29</v>
      </c>
      <c r="C16" s="159"/>
      <c r="D16" s="159"/>
      <c r="E16" s="159"/>
      <c r="F16" s="159"/>
      <c r="G16" s="159"/>
      <c r="H16" s="159"/>
      <c r="I16" s="159"/>
      <c r="J16" s="159"/>
      <c r="K16" s="159"/>
      <c r="L16" s="159"/>
      <c r="M16" s="159"/>
      <c r="N16" s="159"/>
    </row>
    <row r="17" spans="1:14" ht="14.1" customHeight="1">
      <c r="N17" s="80"/>
    </row>
    <row r="18" spans="1:14" ht="14.1" customHeight="1">
      <c r="B18" s="82" t="s">
        <v>30</v>
      </c>
      <c r="C18" s="82" t="s">
        <v>31</v>
      </c>
      <c r="D18" s="82" t="s">
        <v>32</v>
      </c>
      <c r="E18" s="82" t="s">
        <v>33</v>
      </c>
      <c r="F18" s="132" t="s">
        <v>34</v>
      </c>
      <c r="G18" s="82" t="s">
        <v>30</v>
      </c>
      <c r="H18" s="82" t="s">
        <v>31</v>
      </c>
      <c r="I18" s="82" t="s">
        <v>32</v>
      </c>
      <c r="J18" s="82" t="s">
        <v>33</v>
      </c>
      <c r="K18" s="132" t="s">
        <v>34</v>
      </c>
      <c r="L18" s="82" t="s">
        <v>30</v>
      </c>
      <c r="M18" s="82" t="s">
        <v>31</v>
      </c>
      <c r="N18" s="82" t="s">
        <v>32</v>
      </c>
    </row>
    <row r="19" spans="1:14" s="79" customFormat="1" ht="14.1" customHeight="1">
      <c r="B19" s="90">
        <v>2022</v>
      </c>
      <c r="C19" s="90">
        <v>2022</v>
      </c>
      <c r="D19" s="90">
        <v>2022</v>
      </c>
      <c r="E19" s="90">
        <v>2022</v>
      </c>
      <c r="F19" s="133">
        <v>2022</v>
      </c>
      <c r="G19" s="90">
        <v>2023</v>
      </c>
      <c r="H19" s="90">
        <v>2023</v>
      </c>
      <c r="I19" s="90">
        <v>2023</v>
      </c>
      <c r="J19" s="90">
        <v>2023</v>
      </c>
      <c r="K19" s="133">
        <v>2023</v>
      </c>
      <c r="L19" s="90">
        <v>2024</v>
      </c>
      <c r="M19" s="90">
        <v>2024</v>
      </c>
      <c r="N19" s="90">
        <v>2024</v>
      </c>
    </row>
    <row r="20" spans="1:14" s="89" customFormat="1" ht="14.1" customHeight="1">
      <c r="A20" s="4" t="s">
        <v>41</v>
      </c>
      <c r="B20" s="19">
        <v>137107000</v>
      </c>
      <c r="C20" s="19">
        <v>139994000</v>
      </c>
      <c r="D20" s="19">
        <v>140377000</v>
      </c>
      <c r="E20" s="19">
        <v>158889000</v>
      </c>
      <c r="F20" s="117">
        <f>SUM(B20:E20)</f>
        <v>576367000</v>
      </c>
      <c r="G20" s="19">
        <v>163575000</v>
      </c>
      <c r="H20" s="19">
        <v>177115000</v>
      </c>
      <c r="I20" s="19">
        <v>159184000</v>
      </c>
      <c r="J20" s="19">
        <v>203617000</v>
      </c>
      <c r="K20" s="117">
        <f>SUM(G20:J20)</f>
        <v>703491000</v>
      </c>
      <c r="L20" s="19">
        <v>219916000</v>
      </c>
      <c r="M20" s="19">
        <v>230083000</v>
      </c>
      <c r="N20" s="19">
        <v>210064000</v>
      </c>
    </row>
    <row r="21" spans="1:14" s="89" customFormat="1" ht="14.1" customHeight="1">
      <c r="A21" s="9" t="s">
        <v>42</v>
      </c>
      <c r="B21" s="20">
        <v>30769000</v>
      </c>
      <c r="C21" s="20">
        <v>37195000</v>
      </c>
      <c r="D21" s="20">
        <v>38457000</v>
      </c>
      <c r="E21" s="20">
        <v>47399000</v>
      </c>
      <c r="F21" s="144">
        <f>SUM(B21:E21)</f>
        <v>153820000</v>
      </c>
      <c r="G21" s="20">
        <v>43990000</v>
      </c>
      <c r="H21" s="20">
        <v>39319000</v>
      </c>
      <c r="I21" s="20">
        <v>41852000</v>
      </c>
      <c r="J21" s="20">
        <v>48969000</v>
      </c>
      <c r="K21" s="144">
        <f>SUM(G21:J21)</f>
        <v>174130000</v>
      </c>
      <c r="L21" s="20">
        <v>45978000</v>
      </c>
      <c r="M21" s="20">
        <v>48337000</v>
      </c>
      <c r="N21" s="20">
        <v>45108000</v>
      </c>
    </row>
    <row r="22" spans="1:14" s="89" customFormat="1" ht="15" customHeight="1" thickBot="1">
      <c r="A22" s="11" t="s">
        <v>43</v>
      </c>
      <c r="B22" s="17">
        <f t="shared" ref="B22:N22" si="2">B20+B21</f>
        <v>167876000</v>
      </c>
      <c r="C22" s="17">
        <f t="shared" si="2"/>
        <v>177189000</v>
      </c>
      <c r="D22" s="17">
        <f t="shared" si="2"/>
        <v>178834000</v>
      </c>
      <c r="E22" s="17">
        <f t="shared" si="2"/>
        <v>206288000</v>
      </c>
      <c r="F22" s="113">
        <f t="shared" si="2"/>
        <v>730187000</v>
      </c>
      <c r="G22" s="17">
        <f t="shared" si="2"/>
        <v>207565000</v>
      </c>
      <c r="H22" s="17">
        <f t="shared" si="2"/>
        <v>216434000</v>
      </c>
      <c r="I22" s="17">
        <f t="shared" si="2"/>
        <v>201036000</v>
      </c>
      <c r="J22" s="17">
        <f t="shared" si="2"/>
        <v>252586000</v>
      </c>
      <c r="K22" s="113">
        <f t="shared" si="2"/>
        <v>877621000</v>
      </c>
      <c r="L22" s="17">
        <f t="shared" si="2"/>
        <v>265894000</v>
      </c>
      <c r="M22" s="17">
        <f t="shared" si="2"/>
        <v>278420000</v>
      </c>
      <c r="N22" s="17">
        <f t="shared" si="2"/>
        <v>255172000</v>
      </c>
    </row>
    <row r="23" spans="1:14" ht="15" customHeight="1" thickTop="1">
      <c r="A23" s="84"/>
      <c r="B23" s="85"/>
      <c r="C23" s="85"/>
      <c r="D23" s="85"/>
      <c r="E23" s="85"/>
      <c r="F23" s="135"/>
      <c r="G23" s="85"/>
      <c r="H23" s="85"/>
      <c r="I23" s="85"/>
      <c r="J23" s="85"/>
      <c r="K23" s="135"/>
      <c r="L23" s="85"/>
      <c r="M23" s="85"/>
      <c r="N23" s="85"/>
    </row>
    <row r="24" spans="1:14" s="88" customFormat="1" ht="14.1" customHeight="1">
      <c r="A24" s="4" t="s">
        <v>44</v>
      </c>
      <c r="B24" s="87">
        <f t="shared" ref="B24:N25" si="3">B20/B$22</f>
        <v>0.81671590936167171</v>
      </c>
      <c r="C24" s="87">
        <f t="shared" si="3"/>
        <v>0.79008290582372498</v>
      </c>
      <c r="D24" s="87">
        <f t="shared" si="3"/>
        <v>0.78495699922833462</v>
      </c>
      <c r="E24" s="87">
        <f t="shared" si="3"/>
        <v>0.77022900023268437</v>
      </c>
      <c r="F24" s="134">
        <f t="shared" si="3"/>
        <v>0.7893416344032419</v>
      </c>
      <c r="G24" s="87">
        <f t="shared" si="3"/>
        <v>0.78806638884204949</v>
      </c>
      <c r="H24" s="87">
        <f t="shared" si="3"/>
        <v>0.81833260947910214</v>
      </c>
      <c r="I24" s="87">
        <f t="shared" si="3"/>
        <v>0.79181838078752065</v>
      </c>
      <c r="J24" s="87">
        <f t="shared" si="3"/>
        <v>0.80612939751213453</v>
      </c>
      <c r="K24" s="134">
        <f t="shared" si="3"/>
        <v>0.80158861285224492</v>
      </c>
      <c r="L24" s="87">
        <f t="shared" si="3"/>
        <v>0.82708146855513853</v>
      </c>
      <c r="M24" s="87">
        <f t="shared" si="3"/>
        <v>0.82638819050355583</v>
      </c>
      <c r="N24" s="87">
        <f t="shared" si="3"/>
        <v>0.82322511874343585</v>
      </c>
    </row>
    <row r="25" spans="1:14" s="88" customFormat="1" ht="14.1" customHeight="1">
      <c r="A25" s="4" t="s">
        <v>45</v>
      </c>
      <c r="B25" s="87">
        <f t="shared" si="3"/>
        <v>0.18328409063832829</v>
      </c>
      <c r="C25" s="87">
        <f t="shared" si="3"/>
        <v>0.20991709417627505</v>
      </c>
      <c r="D25" s="87">
        <f t="shared" si="3"/>
        <v>0.21504300077166535</v>
      </c>
      <c r="E25" s="87">
        <f t="shared" si="3"/>
        <v>0.2297709997673156</v>
      </c>
      <c r="F25" s="134">
        <f t="shared" si="3"/>
        <v>0.2106583655967581</v>
      </c>
      <c r="G25" s="87">
        <f t="shared" si="3"/>
        <v>0.21193361115795051</v>
      </c>
      <c r="H25" s="87">
        <f t="shared" si="3"/>
        <v>0.18166739052089784</v>
      </c>
      <c r="I25" s="87">
        <f t="shared" si="3"/>
        <v>0.20818161921247935</v>
      </c>
      <c r="J25" s="87">
        <f t="shared" si="3"/>
        <v>0.19387060248786553</v>
      </c>
      <c r="K25" s="134">
        <f t="shared" si="3"/>
        <v>0.19841138714775514</v>
      </c>
      <c r="L25" s="87">
        <f t="shared" si="3"/>
        <v>0.1729185314448615</v>
      </c>
      <c r="M25" s="87">
        <f t="shared" si="3"/>
        <v>0.17361180949644422</v>
      </c>
      <c r="N25" s="87">
        <f t="shared" si="3"/>
        <v>0.17677488125656421</v>
      </c>
    </row>
    <row r="26" spans="1:14" ht="14.1" customHeight="1">
      <c r="N26" s="83"/>
    </row>
    <row r="27" spans="1:14" ht="14.1" customHeight="1">
      <c r="N27" s="83"/>
    </row>
    <row r="28" spans="1:14" ht="14.1" customHeight="1">
      <c r="A28" s="105"/>
      <c r="B28" s="159" t="s">
        <v>46</v>
      </c>
      <c r="C28" s="159"/>
      <c r="D28" s="159"/>
      <c r="E28" s="159"/>
      <c r="F28" s="159"/>
      <c r="G28" s="159"/>
      <c r="H28" s="159"/>
      <c r="I28" s="159"/>
      <c r="J28" s="159"/>
      <c r="K28" s="159"/>
      <c r="L28" s="159"/>
      <c r="M28" s="159"/>
      <c r="N28" s="159"/>
    </row>
    <row r="29" spans="1:14" ht="14.1" customHeight="1">
      <c r="A29" s="105"/>
      <c r="B29" s="159" t="s">
        <v>29</v>
      </c>
      <c r="C29" s="159"/>
      <c r="D29" s="159"/>
      <c r="E29" s="159"/>
      <c r="F29" s="159"/>
      <c r="G29" s="159"/>
      <c r="H29" s="159"/>
      <c r="I29" s="159"/>
      <c r="J29" s="159"/>
      <c r="K29" s="159"/>
      <c r="L29" s="159"/>
      <c r="M29" s="159"/>
      <c r="N29" s="159"/>
    </row>
    <row r="30" spans="1:14" ht="14.1" customHeight="1">
      <c r="N30" s="80"/>
    </row>
    <row r="31" spans="1:14" ht="14.1" customHeight="1">
      <c r="B31" s="82" t="s">
        <v>30</v>
      </c>
      <c r="C31" s="82" t="s">
        <v>31</v>
      </c>
      <c r="D31" s="82" t="s">
        <v>32</v>
      </c>
      <c r="E31" s="82" t="s">
        <v>33</v>
      </c>
      <c r="F31" s="132" t="s">
        <v>34</v>
      </c>
      <c r="G31" s="82" t="s">
        <v>30</v>
      </c>
      <c r="H31" s="82" t="s">
        <v>31</v>
      </c>
      <c r="I31" s="82" t="s">
        <v>32</v>
      </c>
      <c r="J31" s="82" t="s">
        <v>33</v>
      </c>
      <c r="K31" s="132" t="s">
        <v>34</v>
      </c>
      <c r="L31" s="82" t="s">
        <v>30</v>
      </c>
      <c r="M31" s="82" t="s">
        <v>31</v>
      </c>
      <c r="N31" s="82" t="s">
        <v>32</v>
      </c>
    </row>
    <row r="32" spans="1:14" s="79" customFormat="1" ht="14.1" customHeight="1">
      <c r="B32" s="90">
        <v>2022</v>
      </c>
      <c r="C32" s="90">
        <v>2022</v>
      </c>
      <c r="D32" s="90">
        <v>2022</v>
      </c>
      <c r="E32" s="90">
        <v>2022</v>
      </c>
      <c r="F32" s="133">
        <v>2022</v>
      </c>
      <c r="G32" s="90">
        <v>2023</v>
      </c>
      <c r="H32" s="90">
        <v>2023</v>
      </c>
      <c r="I32" s="90">
        <v>2023</v>
      </c>
      <c r="J32" s="90">
        <v>2023</v>
      </c>
      <c r="K32" s="133">
        <v>2023</v>
      </c>
      <c r="L32" s="90">
        <v>2024</v>
      </c>
      <c r="M32" s="90">
        <v>2024</v>
      </c>
      <c r="N32" s="90">
        <v>2024</v>
      </c>
    </row>
    <row r="33" spans="1:15" s="89" customFormat="1" ht="14.1" customHeight="1">
      <c r="A33" s="4" t="s">
        <v>47</v>
      </c>
      <c r="B33" s="145">
        <v>142209000</v>
      </c>
      <c r="C33" s="145">
        <v>148123000</v>
      </c>
      <c r="D33" s="145">
        <v>147279000</v>
      </c>
      <c r="E33" s="145">
        <v>165135000</v>
      </c>
      <c r="F33" s="117">
        <f>SUM(B33:E33)</f>
        <v>602746000</v>
      </c>
      <c r="G33" s="145">
        <v>167827000</v>
      </c>
      <c r="H33" s="145">
        <v>178475000</v>
      </c>
      <c r="I33" s="145">
        <v>165961000</v>
      </c>
      <c r="J33" s="145">
        <v>199847000</v>
      </c>
      <c r="K33" s="117">
        <f>SUM(G33:J33)</f>
        <v>712110000</v>
      </c>
      <c r="L33" s="145">
        <v>200434000</v>
      </c>
      <c r="M33" s="145">
        <v>217829000</v>
      </c>
      <c r="N33" s="145">
        <v>204076000</v>
      </c>
    </row>
    <row r="34" spans="1:15" s="89" customFormat="1" ht="14.1" customHeight="1">
      <c r="A34" s="9" t="s">
        <v>48</v>
      </c>
      <c r="B34" s="146">
        <v>25667000</v>
      </c>
      <c r="C34" s="146">
        <v>29066000</v>
      </c>
      <c r="D34" s="146">
        <v>31556000</v>
      </c>
      <c r="E34" s="146">
        <v>41153000</v>
      </c>
      <c r="F34" s="144">
        <f>SUM(B34:E34)</f>
        <v>127442000</v>
      </c>
      <c r="G34" s="146">
        <v>39737000</v>
      </c>
      <c r="H34" s="146">
        <v>37959000</v>
      </c>
      <c r="I34" s="146">
        <v>35077000</v>
      </c>
      <c r="J34" s="146">
        <v>52739000</v>
      </c>
      <c r="K34" s="144">
        <f>SUM(G34:J34)</f>
        <v>165512000</v>
      </c>
      <c r="L34" s="146">
        <v>65460000</v>
      </c>
      <c r="M34" s="146">
        <v>60591000</v>
      </c>
      <c r="N34" s="146">
        <v>51096000</v>
      </c>
    </row>
    <row r="35" spans="1:15" s="89" customFormat="1" ht="15" customHeight="1" thickBot="1">
      <c r="A35" s="11" t="s">
        <v>43</v>
      </c>
      <c r="B35" s="17">
        <f>B33+B34</f>
        <v>167876000</v>
      </c>
      <c r="C35" s="17">
        <f>C33+C34</f>
        <v>177189000</v>
      </c>
      <c r="D35" s="17">
        <f>D33+D34</f>
        <v>178835000</v>
      </c>
      <c r="E35" s="17">
        <f>E33+E34</f>
        <v>206288000</v>
      </c>
      <c r="F35" s="113">
        <f>F7</f>
        <v>730188000</v>
      </c>
      <c r="G35" s="17">
        <f>G33+G34</f>
        <v>207564000</v>
      </c>
      <c r="H35" s="17">
        <f>H33+H34</f>
        <v>216434000</v>
      </c>
      <c r="I35" s="17">
        <f>I33+I34</f>
        <v>201038000</v>
      </c>
      <c r="J35" s="17">
        <f>J33+J34</f>
        <v>252586000</v>
      </c>
      <c r="K35" s="113">
        <f>K7</f>
        <v>877621000</v>
      </c>
      <c r="L35" s="17">
        <f>L33+L34</f>
        <v>265894000</v>
      </c>
      <c r="M35" s="17">
        <f>M33+M34</f>
        <v>278420000</v>
      </c>
      <c r="N35" s="17">
        <f>N33+N34</f>
        <v>255172000</v>
      </c>
    </row>
    <row r="36" spans="1:15" ht="15" customHeight="1" thickTop="1">
      <c r="A36" s="84"/>
      <c r="B36" s="85"/>
      <c r="C36" s="85"/>
      <c r="D36" s="85"/>
      <c r="E36" s="85"/>
      <c r="F36" s="135"/>
      <c r="G36" s="85"/>
      <c r="H36" s="85"/>
      <c r="I36" s="85"/>
      <c r="J36" s="85"/>
      <c r="K36" s="135"/>
      <c r="L36" s="85"/>
      <c r="M36" s="85"/>
      <c r="N36" s="85"/>
    </row>
    <row r="37" spans="1:15" s="88" customFormat="1" ht="14.1" customHeight="1">
      <c r="A37" s="4" t="s">
        <v>49</v>
      </c>
      <c r="B37" s="91">
        <f t="shared" ref="B37:N38" si="4">B33/B$35</f>
        <v>0.84710738878696179</v>
      </c>
      <c r="C37" s="91">
        <f t="shared" si="4"/>
        <v>0.83596047158683662</v>
      </c>
      <c r="D37" s="91">
        <f t="shared" si="4"/>
        <v>0.82354684485699103</v>
      </c>
      <c r="E37" s="91">
        <f t="shared" si="4"/>
        <v>0.80050705809353917</v>
      </c>
      <c r="F37" s="136">
        <f t="shared" si="4"/>
        <v>0.82546686606736897</v>
      </c>
      <c r="G37" s="91">
        <f t="shared" si="4"/>
        <v>0.80855543350484671</v>
      </c>
      <c r="H37" s="91">
        <f t="shared" si="4"/>
        <v>0.8246162802517164</v>
      </c>
      <c r="I37" s="91">
        <f t="shared" si="4"/>
        <v>0.82552054835404254</v>
      </c>
      <c r="J37" s="91">
        <f t="shared" si="4"/>
        <v>0.79120378801675473</v>
      </c>
      <c r="K37" s="136">
        <f t="shared" si="4"/>
        <v>0.8114094808579102</v>
      </c>
      <c r="L37" s="91">
        <f t="shared" si="4"/>
        <v>0.75381166931183108</v>
      </c>
      <c r="M37" s="91">
        <f t="shared" si="4"/>
        <v>0.78237554773363982</v>
      </c>
      <c r="N37" s="91">
        <f t="shared" si="4"/>
        <v>0.79975859420312578</v>
      </c>
    </row>
    <row r="38" spans="1:15" s="88" customFormat="1" ht="14.1" customHeight="1">
      <c r="A38" s="4" t="s">
        <v>50</v>
      </c>
      <c r="B38" s="91">
        <f t="shared" si="4"/>
        <v>0.15289261121303818</v>
      </c>
      <c r="C38" s="91">
        <f t="shared" si="4"/>
        <v>0.16403952841316335</v>
      </c>
      <c r="D38" s="91">
        <f t="shared" si="4"/>
        <v>0.17645315514300891</v>
      </c>
      <c r="E38" s="91">
        <f t="shared" si="4"/>
        <v>0.19949294190646086</v>
      </c>
      <c r="F38" s="136">
        <f t="shared" si="4"/>
        <v>0.17453313393263103</v>
      </c>
      <c r="G38" s="91">
        <f t="shared" si="4"/>
        <v>0.19144456649515329</v>
      </c>
      <c r="H38" s="91">
        <f t="shared" si="4"/>
        <v>0.17538371974828354</v>
      </c>
      <c r="I38" s="91">
        <f t="shared" si="4"/>
        <v>0.17447945164595749</v>
      </c>
      <c r="J38" s="91">
        <f t="shared" si="4"/>
        <v>0.2087962119832453</v>
      </c>
      <c r="K38" s="136">
        <f t="shared" si="4"/>
        <v>0.18859165858610949</v>
      </c>
      <c r="L38" s="91">
        <f t="shared" si="4"/>
        <v>0.24618833068816898</v>
      </c>
      <c r="M38" s="91">
        <f t="shared" si="4"/>
        <v>0.21762445226636018</v>
      </c>
      <c r="N38" s="91">
        <f t="shared" si="4"/>
        <v>0.20024140579687427</v>
      </c>
    </row>
    <row r="39" spans="1:15" ht="14.1" customHeight="1">
      <c r="N39" s="83"/>
    </row>
    <row r="40" spans="1:15" ht="14.1" customHeight="1" thickBot="1">
      <c r="N40" s="83"/>
    </row>
    <row r="41" spans="1:15" ht="15" customHeight="1" thickTop="1">
      <c r="A41" s="84"/>
      <c r="B41" s="85"/>
      <c r="C41" s="85"/>
      <c r="D41" s="85"/>
      <c r="E41" s="85"/>
      <c r="F41" s="85"/>
      <c r="G41" s="85"/>
      <c r="H41" s="85"/>
      <c r="I41" s="85"/>
      <c r="J41" s="85"/>
      <c r="K41" s="85"/>
      <c r="L41" s="85"/>
      <c r="M41" s="85"/>
      <c r="N41" s="85"/>
    </row>
    <row r="42" spans="1:15" ht="14.1" customHeight="1">
      <c r="A42" s="101"/>
    </row>
    <row r="43" spans="1:15" s="95" customFormat="1" ht="52.8">
      <c r="A43" s="94" t="s">
        <v>51</v>
      </c>
      <c r="B43" s="81"/>
      <c r="C43" s="81"/>
      <c r="D43" s="81"/>
      <c r="E43" s="81"/>
      <c r="F43" s="81"/>
      <c r="G43" s="81"/>
      <c r="H43" s="81"/>
      <c r="I43" s="81"/>
      <c r="J43" s="81"/>
      <c r="K43" s="81"/>
      <c r="L43" s="81"/>
      <c r="M43" s="81"/>
      <c r="N43" s="81"/>
      <c r="O43" s="81"/>
    </row>
    <row r="44" spans="1:15" s="95" customFormat="1">
      <c r="A44" s="81"/>
      <c r="B44" s="81"/>
      <c r="C44" s="81"/>
      <c r="D44" s="81"/>
      <c r="E44" s="81"/>
      <c r="F44" s="81"/>
      <c r="G44" s="81"/>
      <c r="H44" s="81"/>
      <c r="I44" s="81"/>
      <c r="J44" s="81"/>
      <c r="K44" s="81"/>
      <c r="L44" s="81"/>
      <c r="M44" s="81"/>
      <c r="N44" s="81"/>
      <c r="O44" s="81"/>
    </row>
    <row r="45" spans="1:15" ht="14.1" customHeight="1">
      <c r="A45" s="158" t="s">
        <v>232</v>
      </c>
    </row>
    <row r="46" spans="1:15" ht="14.1" customHeight="1">
      <c r="A46" s="86"/>
      <c r="B46" s="142"/>
      <c r="C46" s="142"/>
      <c r="D46" s="142"/>
      <c r="E46" s="142"/>
      <c r="F46" s="142"/>
      <c r="G46" s="142"/>
      <c r="H46" s="142"/>
      <c r="I46" s="142"/>
      <c r="J46" s="142"/>
      <c r="K46" s="142"/>
      <c r="L46" s="142"/>
      <c r="M46" s="142"/>
      <c r="N46" s="142"/>
    </row>
    <row r="47" spans="1:15">
      <c r="B47" s="142"/>
      <c r="C47" s="142"/>
      <c r="D47" s="142"/>
      <c r="E47" s="142"/>
      <c r="F47" s="142"/>
      <c r="G47" s="142"/>
      <c r="H47" s="142"/>
      <c r="I47" s="142"/>
      <c r="J47" s="142"/>
      <c r="K47" s="142"/>
      <c r="L47" s="142"/>
      <c r="M47" s="142"/>
      <c r="N47" s="142"/>
    </row>
    <row r="49" spans="2:14">
      <c r="B49" s="142"/>
      <c r="C49" s="142"/>
      <c r="D49" s="142"/>
      <c r="E49" s="142"/>
      <c r="F49" s="142"/>
      <c r="G49" s="142"/>
      <c r="H49" s="142"/>
      <c r="I49" s="142"/>
      <c r="J49" s="142"/>
      <c r="K49" s="142"/>
      <c r="L49" s="142"/>
      <c r="M49" s="142"/>
      <c r="N49" s="142"/>
    </row>
    <row r="56" spans="2:14">
      <c r="B56" s="142"/>
      <c r="C56" s="142"/>
      <c r="D56" s="142"/>
      <c r="E56" s="142"/>
      <c r="F56" s="142"/>
      <c r="G56" s="142"/>
      <c r="H56" s="142"/>
      <c r="I56" s="142"/>
      <c r="J56" s="142"/>
      <c r="K56" s="142"/>
      <c r="L56" s="142"/>
      <c r="M56" s="142"/>
      <c r="N56" s="142"/>
    </row>
    <row r="57" spans="2:14">
      <c r="B57" s="142"/>
      <c r="C57" s="142"/>
      <c r="D57" s="142"/>
      <c r="E57" s="142"/>
      <c r="F57" s="142"/>
      <c r="G57" s="142"/>
      <c r="H57" s="142"/>
      <c r="I57" s="142"/>
      <c r="J57" s="142"/>
      <c r="K57" s="142"/>
      <c r="L57" s="142"/>
      <c r="M57" s="142"/>
      <c r="N57" s="142"/>
    </row>
    <row r="58" spans="2:14">
      <c r="B58" s="142"/>
      <c r="C58" s="142"/>
      <c r="D58" s="142"/>
      <c r="E58" s="142"/>
      <c r="F58" s="142"/>
      <c r="G58" s="142"/>
      <c r="H58" s="142"/>
      <c r="I58" s="142"/>
      <c r="J58" s="142"/>
      <c r="K58" s="142"/>
      <c r="L58" s="142"/>
      <c r="M58" s="142"/>
      <c r="N58" s="142"/>
    </row>
    <row r="59" spans="2:14">
      <c r="B59" s="142"/>
      <c r="C59" s="142"/>
      <c r="D59" s="142"/>
      <c r="E59" s="142"/>
      <c r="F59" s="142"/>
      <c r="G59" s="142"/>
      <c r="H59" s="142"/>
      <c r="I59" s="142"/>
      <c r="J59" s="142"/>
      <c r="K59" s="142"/>
      <c r="L59" s="142"/>
      <c r="M59" s="142"/>
      <c r="N59" s="142"/>
    </row>
    <row r="60" spans="2:14">
      <c r="B60" s="142"/>
      <c r="C60" s="142"/>
      <c r="D60" s="142"/>
      <c r="E60" s="142"/>
      <c r="F60" s="142"/>
      <c r="G60" s="142"/>
      <c r="H60" s="142"/>
      <c r="I60" s="142"/>
      <c r="J60" s="142"/>
      <c r="K60" s="142"/>
      <c r="L60" s="142"/>
      <c r="M60" s="142"/>
      <c r="N60" s="142"/>
    </row>
    <row r="61" spans="2:14">
      <c r="B61" s="142"/>
      <c r="C61" s="142"/>
      <c r="D61" s="142"/>
      <c r="E61" s="142"/>
      <c r="F61" s="142"/>
      <c r="G61" s="142"/>
      <c r="H61" s="142"/>
      <c r="I61" s="142"/>
      <c r="J61" s="142"/>
      <c r="K61" s="142"/>
      <c r="L61" s="142"/>
      <c r="M61" s="142"/>
      <c r="N61" s="142"/>
    </row>
    <row r="71" spans="2:14">
      <c r="B71" s="142"/>
      <c r="C71" s="142"/>
      <c r="D71" s="142"/>
      <c r="E71" s="142"/>
      <c r="F71" s="142"/>
      <c r="G71" s="142"/>
      <c r="H71" s="142"/>
      <c r="I71" s="142"/>
      <c r="J71" s="142"/>
      <c r="K71" s="142"/>
      <c r="L71" s="142"/>
      <c r="M71" s="142"/>
      <c r="N71" s="142"/>
    </row>
    <row r="72" spans="2:14">
      <c r="B72" s="142"/>
      <c r="C72" s="142"/>
      <c r="D72" s="142"/>
      <c r="E72" s="142"/>
      <c r="F72" s="142"/>
      <c r="G72" s="142"/>
      <c r="H72" s="142"/>
      <c r="I72" s="142"/>
      <c r="J72" s="142"/>
      <c r="K72" s="142"/>
      <c r="L72" s="142"/>
      <c r="M72" s="142"/>
      <c r="N72" s="142"/>
    </row>
    <row r="73" spans="2:14">
      <c r="B73" s="142"/>
      <c r="C73" s="142"/>
      <c r="D73" s="142"/>
      <c r="E73" s="142"/>
      <c r="F73" s="142"/>
      <c r="G73" s="142"/>
      <c r="H73" s="142"/>
      <c r="I73" s="142"/>
      <c r="J73" s="142"/>
      <c r="K73" s="142"/>
      <c r="L73" s="142"/>
      <c r="M73" s="142"/>
      <c r="N73" s="142"/>
    </row>
    <row r="74" spans="2:14">
      <c r="B74" s="142"/>
      <c r="C74" s="142"/>
      <c r="D74" s="142"/>
      <c r="E74" s="142"/>
      <c r="F74" s="142"/>
      <c r="G74" s="142"/>
      <c r="H74" s="142"/>
      <c r="I74" s="142"/>
      <c r="J74" s="142"/>
      <c r="K74" s="142"/>
      <c r="L74" s="142"/>
      <c r="M74" s="142"/>
      <c r="N74" s="142"/>
    </row>
  </sheetData>
  <mergeCells count="7">
    <mergeCell ref="B28:N28"/>
    <mergeCell ref="B29:N29"/>
    <mergeCell ref="B1:N1"/>
    <mergeCell ref="B2:N2"/>
    <mergeCell ref="B3:N3"/>
    <mergeCell ref="B15:N15"/>
    <mergeCell ref="B16:N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48"/>
  <sheetViews>
    <sheetView zoomScale="85" zoomScaleNormal="85" workbookViewId="0">
      <pane xSplit="1" topLeftCell="B1" activePane="topRight" state="frozen"/>
      <selection pane="topRight" activeCell="B1" sqref="B1"/>
    </sheetView>
  </sheetViews>
  <sheetFormatPr defaultColWidth="13.33203125" defaultRowHeight="13.2"/>
  <cols>
    <col min="1" max="1" width="50.6640625" style="79" customWidth="1"/>
    <col min="2" max="6" width="14.6640625" style="79" customWidth="1"/>
    <col min="7" max="7" width="14.5546875" style="79" customWidth="1"/>
    <col min="8" max="10" width="14.6640625" style="79" customWidth="1"/>
    <col min="11" max="16384" width="13.33203125" style="79"/>
  </cols>
  <sheetData>
    <row r="1" spans="1:10" ht="14.1" customHeight="1"/>
    <row r="2" spans="1:10" ht="14.1" customHeight="1"/>
    <row r="3" spans="1:10" ht="14.1" customHeight="1">
      <c r="A3" s="160" t="s">
        <v>52</v>
      </c>
      <c r="B3" s="161"/>
      <c r="C3" s="161"/>
      <c r="D3" s="161"/>
      <c r="E3" s="161"/>
      <c r="F3" s="161"/>
      <c r="G3" s="161"/>
      <c r="H3" s="161"/>
      <c r="I3" s="161"/>
      <c r="J3" s="161"/>
    </row>
    <row r="4" spans="1:10" ht="14.1" customHeight="1">
      <c r="A4" s="160" t="s">
        <v>29</v>
      </c>
      <c r="B4" s="161"/>
      <c r="C4" s="161"/>
      <c r="D4" s="161"/>
      <c r="E4" s="161"/>
      <c r="F4" s="161"/>
      <c r="G4" s="161"/>
      <c r="H4" s="161"/>
      <c r="I4" s="161"/>
      <c r="J4" s="161"/>
    </row>
    <row r="5" spans="1:10" ht="14.1" customHeight="1"/>
    <row r="6" spans="1:10" ht="14.1" customHeight="1">
      <c r="B6" s="2" t="s">
        <v>30</v>
      </c>
      <c r="C6" s="2" t="s">
        <v>31</v>
      </c>
      <c r="D6" s="2" t="s">
        <v>32</v>
      </c>
      <c r="E6" s="2" t="s">
        <v>33</v>
      </c>
      <c r="F6" s="121" t="s">
        <v>34</v>
      </c>
      <c r="G6" s="2" t="s">
        <v>30</v>
      </c>
      <c r="H6" s="2" t="s">
        <v>31</v>
      </c>
      <c r="I6" s="2" t="s">
        <v>32</v>
      </c>
      <c r="J6" s="121" t="s">
        <v>53</v>
      </c>
    </row>
    <row r="7" spans="1:10" ht="14.1" customHeight="1">
      <c r="B7" s="3">
        <v>2023</v>
      </c>
      <c r="C7" s="3">
        <v>2023</v>
      </c>
      <c r="D7" s="3">
        <v>2023</v>
      </c>
      <c r="E7" s="3">
        <v>2023</v>
      </c>
      <c r="F7" s="122">
        <v>2023</v>
      </c>
      <c r="G7" s="3">
        <v>2024</v>
      </c>
      <c r="H7" s="3">
        <v>2024</v>
      </c>
      <c r="I7" s="3">
        <v>2024</v>
      </c>
      <c r="J7" s="122">
        <v>2024</v>
      </c>
    </row>
    <row r="8" spans="1:10" ht="14.1" customHeight="1">
      <c r="A8" s="5" t="s">
        <v>54</v>
      </c>
      <c r="B8" s="26"/>
      <c r="C8" s="26"/>
      <c r="D8" s="26"/>
      <c r="E8" s="26"/>
      <c r="F8" s="116"/>
      <c r="G8" s="26"/>
      <c r="H8" s="26"/>
      <c r="I8" s="26"/>
      <c r="J8" s="116"/>
    </row>
    <row r="9" spans="1:10" ht="14.1" customHeight="1">
      <c r="A9" s="51" t="s">
        <v>55</v>
      </c>
      <c r="B9" s="6">
        <v>126882000</v>
      </c>
      <c r="C9" s="6">
        <v>136476000</v>
      </c>
      <c r="D9" s="6">
        <v>118994000</v>
      </c>
      <c r="E9" s="6">
        <v>147747000</v>
      </c>
      <c r="F9" s="123">
        <f>B9+C9+D9+E9</f>
        <v>530099000</v>
      </c>
      <c r="G9" s="6">
        <v>171588000</v>
      </c>
      <c r="H9" s="6">
        <v>180980000</v>
      </c>
      <c r="I9" s="52">
        <v>162769000</v>
      </c>
      <c r="J9" s="123">
        <f>G9+H9+I9</f>
        <v>515337000</v>
      </c>
    </row>
    <row r="10" spans="1:10" ht="14.1" customHeight="1">
      <c r="A10" s="53" t="s">
        <v>56</v>
      </c>
      <c r="B10" s="10">
        <v>36693000</v>
      </c>
      <c r="C10" s="10">
        <v>40639000</v>
      </c>
      <c r="D10" s="10">
        <v>40190000</v>
      </c>
      <c r="E10" s="10">
        <v>55870000</v>
      </c>
      <c r="F10" s="124">
        <f>B10+C10+D10+E10</f>
        <v>173392000</v>
      </c>
      <c r="G10" s="10">
        <v>48328000</v>
      </c>
      <c r="H10" s="10">
        <v>49103000</v>
      </c>
      <c r="I10" s="54">
        <v>47295000</v>
      </c>
      <c r="J10" s="124">
        <f>G10+H10+I10</f>
        <v>144726000</v>
      </c>
    </row>
    <row r="11" spans="1:10" ht="15" customHeight="1">
      <c r="A11" s="11" t="s">
        <v>41</v>
      </c>
      <c r="B11" s="12">
        <f>B9+B10</f>
        <v>163575000</v>
      </c>
      <c r="C11" s="12">
        <f>C9+C10</f>
        <v>177115000</v>
      </c>
      <c r="D11" s="12">
        <f>D9+D10</f>
        <v>159184000</v>
      </c>
      <c r="E11" s="12">
        <f>E9+E10</f>
        <v>203617000</v>
      </c>
      <c r="F11" s="125">
        <f>B11+C11+D11+E11</f>
        <v>703491000</v>
      </c>
      <c r="G11" s="12">
        <f>G9+G10</f>
        <v>219916000</v>
      </c>
      <c r="H11" s="12">
        <f>H9+H10</f>
        <v>230083000</v>
      </c>
      <c r="I11" s="12">
        <f>I9+I10</f>
        <v>210064000</v>
      </c>
      <c r="J11" s="125">
        <f>G11+H11+I11</f>
        <v>660063000</v>
      </c>
    </row>
    <row r="12" spans="1:10" ht="4.95" customHeight="1">
      <c r="A12" s="14"/>
      <c r="B12" s="14"/>
      <c r="C12" s="14"/>
      <c r="D12" s="14"/>
      <c r="E12" s="14"/>
      <c r="F12" s="126"/>
      <c r="G12" s="14"/>
      <c r="H12" s="14"/>
      <c r="I12" s="14"/>
      <c r="J12" s="126"/>
    </row>
    <row r="13" spans="1:10" ht="14.1" customHeight="1">
      <c r="A13" s="51" t="s">
        <v>57</v>
      </c>
      <c r="B13" s="6">
        <v>32381000</v>
      </c>
      <c r="C13" s="6">
        <v>27723000</v>
      </c>
      <c r="D13" s="6">
        <v>30080000</v>
      </c>
      <c r="E13" s="6">
        <v>36445000</v>
      </c>
      <c r="F13" s="123">
        <f>B13+C13+D13+E13</f>
        <v>126629000</v>
      </c>
      <c r="G13" s="6">
        <v>34279000</v>
      </c>
      <c r="H13" s="6">
        <v>35414000</v>
      </c>
      <c r="I13" s="52">
        <v>32944000</v>
      </c>
      <c r="J13" s="123">
        <f>G13+H13+I13</f>
        <v>102637000</v>
      </c>
    </row>
    <row r="14" spans="1:10" ht="14.1" customHeight="1">
      <c r="A14" s="51" t="s">
        <v>58</v>
      </c>
      <c r="B14" s="6">
        <v>9756000</v>
      </c>
      <c r="C14" s="6">
        <v>9446000</v>
      </c>
      <c r="D14" s="6">
        <v>9948000</v>
      </c>
      <c r="E14" s="6">
        <v>10608000</v>
      </c>
      <c r="F14" s="123">
        <f>B14+C14+D14+E14</f>
        <v>39758000</v>
      </c>
      <c r="G14" s="6">
        <v>9306000</v>
      </c>
      <c r="H14" s="6">
        <v>9892000</v>
      </c>
      <c r="I14" s="52">
        <v>10116000</v>
      </c>
      <c r="J14" s="123">
        <f>G14+H14+I14</f>
        <v>29314000</v>
      </c>
    </row>
    <row r="15" spans="1:10" ht="14.1" customHeight="1">
      <c r="A15" s="53" t="s">
        <v>59</v>
      </c>
      <c r="B15" s="10">
        <v>1853000</v>
      </c>
      <c r="C15" s="10">
        <v>2150000</v>
      </c>
      <c r="D15" s="10">
        <v>1824000</v>
      </c>
      <c r="E15" s="10">
        <v>1916000</v>
      </c>
      <c r="F15" s="124">
        <f>B15+C15+D15+E15</f>
        <v>7743000</v>
      </c>
      <c r="G15" s="10">
        <v>2393000</v>
      </c>
      <c r="H15" s="10">
        <v>3031000</v>
      </c>
      <c r="I15" s="54">
        <v>2048000</v>
      </c>
      <c r="J15" s="124">
        <f>G15+H15+I15</f>
        <v>7472000</v>
      </c>
    </row>
    <row r="16" spans="1:10" ht="15" customHeight="1">
      <c r="A16" s="11" t="s">
        <v>42</v>
      </c>
      <c r="B16" s="12">
        <f>SUM(B13:B15)</f>
        <v>43990000</v>
      </c>
      <c r="C16" s="12">
        <f>SUM(C13:C15)</f>
        <v>39319000</v>
      </c>
      <c r="D16" s="12">
        <f>SUM(D13:D15)</f>
        <v>41852000</v>
      </c>
      <c r="E16" s="12">
        <f>SUM(E13:E15)</f>
        <v>48969000</v>
      </c>
      <c r="F16" s="125">
        <f>B16+C16+D16+E16</f>
        <v>174130000</v>
      </c>
      <c r="G16" s="12">
        <f>SUM(G13:G15)</f>
        <v>45978000</v>
      </c>
      <c r="H16" s="12">
        <f>SUM(H13:H15)</f>
        <v>48337000</v>
      </c>
      <c r="I16" s="12">
        <f>SUM(I13:I15)</f>
        <v>45108000</v>
      </c>
      <c r="J16" s="125">
        <f>G16+H16+I16</f>
        <v>139423000</v>
      </c>
    </row>
    <row r="17" spans="1:10" ht="4.95" customHeight="1">
      <c r="A17" s="55"/>
      <c r="B17" s="55"/>
      <c r="C17" s="55"/>
      <c r="D17" s="55"/>
      <c r="E17" s="55"/>
      <c r="F17" s="127"/>
      <c r="G17" s="55"/>
      <c r="H17" s="55"/>
      <c r="I17" s="55"/>
      <c r="J17" s="127"/>
    </row>
    <row r="18" spans="1:10" ht="15" customHeight="1">
      <c r="A18" s="11" t="s">
        <v>43</v>
      </c>
      <c r="B18" s="12">
        <f>B11+B16</f>
        <v>207565000</v>
      </c>
      <c r="C18" s="12">
        <f>C11+C16</f>
        <v>216434000</v>
      </c>
      <c r="D18" s="12">
        <f>D11+D16</f>
        <v>201036000</v>
      </c>
      <c r="E18" s="12">
        <f>E11+E16</f>
        <v>252586000</v>
      </c>
      <c r="F18" s="125">
        <f>B18+C18+D18+E18</f>
        <v>877621000</v>
      </c>
      <c r="G18" s="12">
        <f>G11+G16</f>
        <v>265894000</v>
      </c>
      <c r="H18" s="12">
        <f>H11+H16</f>
        <v>278420000</v>
      </c>
      <c r="I18" s="12">
        <f>I11+I16</f>
        <v>255172000</v>
      </c>
      <c r="J18" s="125">
        <f>G18+H18+I18</f>
        <v>799486000</v>
      </c>
    </row>
    <row r="19" spans="1:10" ht="15" customHeight="1">
      <c r="A19" s="13"/>
      <c r="B19" s="14"/>
      <c r="C19" s="14"/>
      <c r="D19" s="14"/>
      <c r="E19" s="14"/>
      <c r="F19" s="126"/>
      <c r="G19" s="14"/>
      <c r="H19" s="14"/>
      <c r="I19" s="14"/>
      <c r="J19" s="126"/>
    </row>
    <row r="20" spans="1:10" ht="14.1" customHeight="1">
      <c r="A20" s="4" t="s">
        <v>44</v>
      </c>
      <c r="B20" s="15">
        <f t="shared" ref="B20:J20" si="0">B11/B$18</f>
        <v>0.78806638884204949</v>
      </c>
      <c r="C20" s="15">
        <f t="shared" si="0"/>
        <v>0.81833260947910214</v>
      </c>
      <c r="D20" s="15">
        <f t="shared" si="0"/>
        <v>0.79181838078752065</v>
      </c>
      <c r="E20" s="15">
        <f t="shared" si="0"/>
        <v>0.80612939751213453</v>
      </c>
      <c r="F20" s="128">
        <f t="shared" si="0"/>
        <v>0.80158861285224492</v>
      </c>
      <c r="G20" s="15">
        <f t="shared" si="0"/>
        <v>0.82708146855513853</v>
      </c>
      <c r="H20" s="15">
        <f t="shared" si="0"/>
        <v>0.82638819050355583</v>
      </c>
      <c r="I20" s="15">
        <f t="shared" si="0"/>
        <v>0.82322511874343585</v>
      </c>
      <c r="J20" s="128">
        <f t="shared" si="0"/>
        <v>0.82560920391351444</v>
      </c>
    </row>
    <row r="21" spans="1:10" ht="14.1" customHeight="1">
      <c r="A21" s="4" t="s">
        <v>45</v>
      </c>
      <c r="B21" s="15">
        <f t="shared" ref="B21:J21" si="1">B16/B$18</f>
        <v>0.21193361115795051</v>
      </c>
      <c r="C21" s="15">
        <f t="shared" si="1"/>
        <v>0.18166739052089784</v>
      </c>
      <c r="D21" s="15">
        <f t="shared" si="1"/>
        <v>0.20818161921247935</v>
      </c>
      <c r="E21" s="15">
        <f t="shared" si="1"/>
        <v>0.19387060248786553</v>
      </c>
      <c r="F21" s="128">
        <f t="shared" si="1"/>
        <v>0.19841138714775514</v>
      </c>
      <c r="G21" s="15">
        <f t="shared" si="1"/>
        <v>0.1729185314448615</v>
      </c>
      <c r="H21" s="15">
        <f t="shared" si="1"/>
        <v>0.17361180949644422</v>
      </c>
      <c r="I21" s="15">
        <f t="shared" si="1"/>
        <v>0.17677488125656421</v>
      </c>
      <c r="J21" s="128">
        <f t="shared" si="1"/>
        <v>0.17439079608648556</v>
      </c>
    </row>
    <row r="22" spans="1:10" ht="14.1" customHeight="1"/>
    <row r="23" spans="1:10" ht="14.1" customHeight="1"/>
    <row r="24" spans="1:10" ht="58.2" customHeight="1">
      <c r="A24" s="100" t="s">
        <v>51</v>
      </c>
    </row>
    <row r="25" spans="1:10" ht="92.4">
      <c r="A25" s="103" t="s">
        <v>60</v>
      </c>
      <c r="C25" s="4"/>
    </row>
    <row r="26" spans="1:10" ht="15" customHeight="1">
      <c r="A26" s="78"/>
    </row>
    <row r="27" spans="1:10" ht="15" customHeight="1"/>
    <row r="28" spans="1:10" ht="15" customHeight="1"/>
    <row r="29" spans="1:10" ht="15" customHeight="1"/>
    <row r="30" spans="1:10" ht="15" customHeight="1"/>
    <row r="31" spans="1:10" ht="15" customHeight="1"/>
    <row r="32" spans="1:10" ht="15" customHeight="1"/>
    <row r="33" s="79" customFormat="1" ht="15" customHeight="1"/>
    <row r="34" s="79" customFormat="1" ht="15" customHeight="1"/>
    <row r="35" s="79" customFormat="1" ht="15" customHeight="1"/>
    <row r="36" s="79" customFormat="1" ht="15" customHeight="1"/>
    <row r="37" s="79" customFormat="1" ht="15" customHeight="1"/>
    <row r="38" s="79" customFormat="1" ht="15" customHeight="1"/>
    <row r="39" s="79" customFormat="1" ht="15" customHeight="1"/>
    <row r="40" s="79" customFormat="1" ht="15" customHeight="1"/>
    <row r="41" s="79" customFormat="1" ht="15" customHeight="1"/>
    <row r="42" s="79" customFormat="1" ht="15" customHeight="1"/>
    <row r="43" s="79" customFormat="1" ht="15" customHeight="1"/>
    <row r="44" s="79" customFormat="1" ht="15" customHeight="1"/>
    <row r="45" s="79" customFormat="1" ht="15" customHeight="1"/>
    <row r="46" s="79" customFormat="1" ht="15" customHeight="1"/>
    <row r="47" s="79" customFormat="1" ht="15" customHeight="1"/>
    <row r="48" s="79" customFormat="1" ht="15" customHeight="1"/>
  </sheetData>
  <mergeCells count="2">
    <mergeCell ref="A4:J4"/>
    <mergeCell ref="A3:J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50"/>
  <sheetViews>
    <sheetView zoomScaleNormal="100" workbookViewId="0">
      <pane xSplit="1" ySplit="6" topLeftCell="B7" activePane="bottomRight" state="frozen"/>
      <selection pane="topRight"/>
      <selection pane="bottomLeft"/>
      <selection pane="bottomRight" activeCell="B7" sqref="B7"/>
    </sheetView>
  </sheetViews>
  <sheetFormatPr defaultColWidth="13.33203125" defaultRowHeight="13.2"/>
  <cols>
    <col min="1" max="1" width="66.6640625" style="1" customWidth="1"/>
    <col min="2" max="14" width="16.6640625" style="1" customWidth="1"/>
    <col min="15" max="16384" width="13.33203125" style="1"/>
  </cols>
  <sheetData>
    <row r="1" spans="1:14" ht="15" customHeight="1">
      <c r="A1" s="4"/>
      <c r="B1" s="163" t="s">
        <v>28</v>
      </c>
      <c r="C1" s="163"/>
      <c r="D1" s="163"/>
      <c r="E1" s="163"/>
      <c r="F1" s="163"/>
      <c r="G1" s="163"/>
      <c r="H1" s="163"/>
      <c r="I1" s="163"/>
      <c r="J1" s="163"/>
      <c r="K1" s="163"/>
      <c r="L1" s="163"/>
      <c r="M1" s="163"/>
    </row>
    <row r="2" spans="1:14" ht="15" customHeight="1">
      <c r="A2" s="4"/>
      <c r="B2" s="163" t="s">
        <v>61</v>
      </c>
      <c r="C2" s="163"/>
      <c r="D2" s="163"/>
      <c r="E2" s="163"/>
      <c r="F2" s="163"/>
      <c r="G2" s="163"/>
      <c r="H2" s="163"/>
      <c r="I2" s="163"/>
      <c r="J2" s="163"/>
      <c r="K2" s="163"/>
      <c r="L2" s="163"/>
      <c r="M2" s="163"/>
    </row>
    <row r="3" spans="1:14" ht="15" customHeight="1">
      <c r="A3" s="4"/>
      <c r="B3" s="162" t="s">
        <v>62</v>
      </c>
      <c r="C3" s="162"/>
      <c r="D3" s="162"/>
      <c r="E3" s="162"/>
      <c r="F3" s="162"/>
      <c r="G3" s="162"/>
      <c r="H3" s="162"/>
      <c r="I3" s="162"/>
      <c r="J3" s="162"/>
      <c r="K3" s="162"/>
      <c r="L3" s="162"/>
      <c r="M3" s="162"/>
    </row>
    <row r="4" spans="1:14" ht="15" customHeight="1">
      <c r="A4" s="4"/>
      <c r="B4" s="7"/>
      <c r="C4" s="7"/>
      <c r="D4" s="7"/>
      <c r="E4" s="7"/>
      <c r="F4" s="7"/>
      <c r="G4" s="7"/>
      <c r="H4" s="7"/>
      <c r="I4" s="7"/>
      <c r="J4" s="7"/>
      <c r="K4" s="7"/>
      <c r="L4" s="7"/>
      <c r="M4" s="7"/>
      <c r="N4" s="7"/>
    </row>
    <row r="5" spans="1:14">
      <c r="A5" s="4"/>
      <c r="B5" s="96" t="s">
        <v>30</v>
      </c>
      <c r="C5" s="96" t="s">
        <v>31</v>
      </c>
      <c r="D5" s="96" t="s">
        <v>32</v>
      </c>
      <c r="E5" s="96" t="s">
        <v>33</v>
      </c>
      <c r="F5" s="109" t="s">
        <v>34</v>
      </c>
      <c r="G5" s="96" t="s">
        <v>30</v>
      </c>
      <c r="H5" s="96" t="s">
        <v>31</v>
      </c>
      <c r="I5" s="96" t="s">
        <v>32</v>
      </c>
      <c r="J5" s="96" t="s">
        <v>33</v>
      </c>
      <c r="K5" s="109" t="s">
        <v>34</v>
      </c>
      <c r="L5" s="96" t="s">
        <v>30</v>
      </c>
      <c r="M5" s="96" t="s">
        <v>31</v>
      </c>
      <c r="N5" s="96" t="s">
        <v>32</v>
      </c>
    </row>
    <row r="6" spans="1:14" ht="15" customHeight="1">
      <c r="A6" s="27" t="s">
        <v>63</v>
      </c>
      <c r="B6" s="106">
        <v>2022</v>
      </c>
      <c r="C6" s="106">
        <v>2022</v>
      </c>
      <c r="D6" s="106">
        <v>2022</v>
      </c>
      <c r="E6" s="106">
        <v>2022</v>
      </c>
      <c r="F6" s="110">
        <v>2022</v>
      </c>
      <c r="G6" s="106">
        <v>2023</v>
      </c>
      <c r="H6" s="106">
        <v>2023</v>
      </c>
      <c r="I6" s="106">
        <v>2023</v>
      </c>
      <c r="J6" s="106">
        <v>2023</v>
      </c>
      <c r="K6" s="110">
        <v>2023</v>
      </c>
      <c r="L6" s="106">
        <v>2024</v>
      </c>
      <c r="M6" s="106">
        <v>2024</v>
      </c>
      <c r="N6" s="106">
        <v>2024</v>
      </c>
    </row>
    <row r="7" spans="1:14" ht="15" customHeight="1">
      <c r="A7" s="28" t="s">
        <v>64</v>
      </c>
      <c r="B7" s="26"/>
      <c r="C7" s="26"/>
      <c r="D7" s="26"/>
      <c r="E7" s="26"/>
      <c r="F7" s="116"/>
      <c r="G7" s="26"/>
      <c r="H7" s="26"/>
      <c r="I7" s="26"/>
      <c r="J7" s="26"/>
      <c r="K7" s="116"/>
      <c r="L7" s="26"/>
      <c r="M7" s="26"/>
      <c r="N7" s="26"/>
    </row>
    <row r="8" spans="1:14" ht="15" customHeight="1">
      <c r="A8" s="51" t="s">
        <v>35</v>
      </c>
      <c r="B8" s="7">
        <v>167876000</v>
      </c>
      <c r="C8" s="7">
        <v>177189000</v>
      </c>
      <c r="D8" s="7">
        <v>178835000</v>
      </c>
      <c r="E8" s="7">
        <v>206288000</v>
      </c>
      <c r="F8" s="98">
        <v>730188000</v>
      </c>
      <c r="G8" s="7">
        <v>207564000</v>
      </c>
      <c r="H8" s="7">
        <v>216434000</v>
      </c>
      <c r="I8" s="7">
        <v>201037000</v>
      </c>
      <c r="J8" s="7">
        <v>252586000</v>
      </c>
      <c r="K8" s="98">
        <v>877621000</v>
      </c>
      <c r="L8" s="7">
        <v>265894000</v>
      </c>
      <c r="M8" s="7">
        <v>278420000</v>
      </c>
      <c r="N8" s="7">
        <v>255172000</v>
      </c>
    </row>
    <row r="9" spans="1:14" ht="15" customHeight="1">
      <c r="A9" s="51" t="s">
        <v>65</v>
      </c>
      <c r="B9" s="7">
        <v>-52254000</v>
      </c>
      <c r="C9" s="7">
        <v>-64442000</v>
      </c>
      <c r="D9" s="7">
        <v>-68278000</v>
      </c>
      <c r="E9" s="7">
        <v>-81010000</v>
      </c>
      <c r="F9" s="98">
        <v>-265984000</v>
      </c>
      <c r="G9" s="7">
        <v>-77468000</v>
      </c>
      <c r="H9" s="7">
        <v>-84397000</v>
      </c>
      <c r="I9" s="7">
        <v>-75359000</v>
      </c>
      <c r="J9" s="7">
        <v>-88808000</v>
      </c>
      <c r="K9" s="98">
        <v>-326031000</v>
      </c>
      <c r="L9" s="7">
        <v>-79567000</v>
      </c>
      <c r="M9" s="7">
        <v>-89134000</v>
      </c>
      <c r="N9" s="7">
        <v>-87966000</v>
      </c>
    </row>
    <row r="10" spans="1:14" ht="15" customHeight="1">
      <c r="A10" s="51" t="s">
        <v>66</v>
      </c>
      <c r="B10" s="7">
        <f>-B38</f>
        <v>-54010000</v>
      </c>
      <c r="C10" s="7">
        <f>-C38</f>
        <v>-48734000</v>
      </c>
      <c r="D10" s="7">
        <f>-D38</f>
        <v>-34542000</v>
      </c>
      <c r="E10" s="7">
        <f>-E38</f>
        <v>-49726000</v>
      </c>
      <c r="F10" s="98">
        <f>SUM(B10:E10)</f>
        <v>-187012000</v>
      </c>
      <c r="G10" s="7">
        <v>-51169000</v>
      </c>
      <c r="H10" s="7">
        <v>-52364000</v>
      </c>
      <c r="I10" s="7">
        <v>-35544000</v>
      </c>
      <c r="J10" s="7">
        <v>-75112000</v>
      </c>
      <c r="K10" s="98">
        <v>-214188000</v>
      </c>
      <c r="L10" s="7">
        <v>-90943000</v>
      </c>
      <c r="M10" s="7">
        <v>-95916000</v>
      </c>
      <c r="N10" s="7">
        <v>-63002000</v>
      </c>
    </row>
    <row r="11" spans="1:14" ht="19.2" customHeight="1">
      <c r="A11" s="51" t="s">
        <v>67</v>
      </c>
      <c r="B11" s="7">
        <v>-25094000</v>
      </c>
      <c r="C11" s="7">
        <v>-32363000</v>
      </c>
      <c r="D11" s="7">
        <v>-33662000</v>
      </c>
      <c r="E11" s="7">
        <v>-38066000</v>
      </c>
      <c r="F11" s="98">
        <v>-129185000</v>
      </c>
      <c r="G11" s="7">
        <v>-34456000</v>
      </c>
      <c r="H11" s="7">
        <v>-33106000</v>
      </c>
      <c r="I11" s="7">
        <v>-36088000</v>
      </c>
      <c r="J11" s="7">
        <v>-48055000</v>
      </c>
      <c r="K11" s="98">
        <v>-151705000</v>
      </c>
      <c r="L11" s="7">
        <v>-39146000</v>
      </c>
      <c r="M11" s="7">
        <v>-43650000</v>
      </c>
      <c r="N11" s="7">
        <v>-42770000</v>
      </c>
    </row>
    <row r="12" spans="1:14" ht="15" customHeight="1">
      <c r="A12" s="51" t="s">
        <v>68</v>
      </c>
      <c r="B12" s="7">
        <v>-19507000</v>
      </c>
      <c r="C12" s="7">
        <v>-21172000</v>
      </c>
      <c r="D12" s="7">
        <v>-20296000</v>
      </c>
      <c r="E12" s="7">
        <v>-34916000</v>
      </c>
      <c r="F12" s="98">
        <v>-95891000</v>
      </c>
      <c r="G12" s="7">
        <v>-21249000</v>
      </c>
      <c r="H12" s="7">
        <v>-20934000</v>
      </c>
      <c r="I12" s="7">
        <v>-22817000</v>
      </c>
      <c r="J12" s="7">
        <v>-24443000</v>
      </c>
      <c r="K12" s="98">
        <v>-89443000</v>
      </c>
      <c r="L12" s="7">
        <v>-21435000</v>
      </c>
      <c r="M12" s="7">
        <v>-22562000</v>
      </c>
      <c r="N12" s="7">
        <v>-23391000</v>
      </c>
    </row>
    <row r="13" spans="1:14" ht="26.7" customHeight="1">
      <c r="A13" s="51" t="s">
        <v>69</v>
      </c>
      <c r="B13" s="7">
        <v>-1012000</v>
      </c>
      <c r="C13" s="7">
        <v>378000</v>
      </c>
      <c r="D13" s="7">
        <v>-1173000</v>
      </c>
      <c r="E13" s="7">
        <v>255000</v>
      </c>
      <c r="F13" s="98">
        <v>-1552000</v>
      </c>
      <c r="G13" s="7">
        <v>-1078000</v>
      </c>
      <c r="H13" s="7">
        <v>-2823000</v>
      </c>
      <c r="I13" s="7">
        <v>-626000</v>
      </c>
      <c r="J13" s="7">
        <v>-1652000</v>
      </c>
      <c r="K13" s="98">
        <v>-6179000</v>
      </c>
      <c r="L13" s="7">
        <v>-1830000</v>
      </c>
      <c r="M13" s="7">
        <v>-2040000</v>
      </c>
      <c r="N13" s="7">
        <v>397000</v>
      </c>
    </row>
    <row r="14" spans="1:14">
      <c r="A14" s="51" t="s">
        <v>70</v>
      </c>
      <c r="B14" s="7">
        <v>4008000</v>
      </c>
      <c r="C14" s="7">
        <v>4768000</v>
      </c>
      <c r="D14" s="7">
        <v>4349000</v>
      </c>
      <c r="E14" s="7">
        <v>4605000</v>
      </c>
      <c r="F14" s="98">
        <v>17730000</v>
      </c>
      <c r="G14" s="7">
        <v>5327000</v>
      </c>
      <c r="H14" s="7">
        <v>5923000</v>
      </c>
      <c r="I14" s="7">
        <v>8415000</v>
      </c>
      <c r="J14" s="7">
        <v>8636000</v>
      </c>
      <c r="K14" s="98">
        <v>28301000</v>
      </c>
      <c r="L14" s="7">
        <v>10526000</v>
      </c>
      <c r="M14" s="7">
        <v>12391000</v>
      </c>
      <c r="N14" s="7">
        <v>13269000</v>
      </c>
    </row>
    <row r="15" spans="1:14" ht="26.4">
      <c r="A15" s="51" t="s">
        <v>71</v>
      </c>
      <c r="B15" s="7">
        <v>-10202000</v>
      </c>
      <c r="C15" s="7">
        <v>-11245000</v>
      </c>
      <c r="D15" s="7">
        <v>-11092000</v>
      </c>
      <c r="E15" s="7">
        <v>-12074000</v>
      </c>
      <c r="F15" s="98">
        <v>-44613000</v>
      </c>
      <c r="G15" s="7">
        <v>-10458000</v>
      </c>
      <c r="H15" s="7">
        <v>-11194000</v>
      </c>
      <c r="I15" s="7">
        <v>-11812000</v>
      </c>
      <c r="J15" s="7">
        <v>-12879000</v>
      </c>
      <c r="K15" s="98">
        <v>-46345000</v>
      </c>
      <c r="L15" s="7">
        <v>-11985000</v>
      </c>
      <c r="M15" s="7">
        <v>-12645000</v>
      </c>
      <c r="N15" s="7">
        <v>-12970000</v>
      </c>
    </row>
    <row r="16" spans="1:14" ht="15" customHeight="1">
      <c r="A16" s="51" t="s">
        <v>72</v>
      </c>
      <c r="B16" s="7">
        <v>0</v>
      </c>
      <c r="C16" s="7">
        <v>7698000</v>
      </c>
      <c r="D16" s="7">
        <v>0</v>
      </c>
      <c r="E16" s="7">
        <v>0</v>
      </c>
      <c r="F16" s="98">
        <v>7698000</v>
      </c>
      <c r="G16" s="7">
        <v>0</v>
      </c>
      <c r="H16" s="7">
        <v>0</v>
      </c>
      <c r="I16" s="7">
        <v>0</v>
      </c>
      <c r="J16" s="7">
        <v>0</v>
      </c>
      <c r="K16" s="98">
        <v>0</v>
      </c>
      <c r="L16" s="7">
        <v>0</v>
      </c>
      <c r="M16" s="7">
        <v>0</v>
      </c>
      <c r="N16" s="7">
        <v>0</v>
      </c>
    </row>
    <row r="17" spans="1:14" ht="15" customHeight="1">
      <c r="A17" s="51" t="s">
        <v>73</v>
      </c>
      <c r="B17" s="7">
        <v>-101000</v>
      </c>
      <c r="C17" s="7">
        <v>4000</v>
      </c>
      <c r="D17" s="7">
        <v>-1167000</v>
      </c>
      <c r="E17" s="7">
        <v>-2818000</v>
      </c>
      <c r="F17" s="98">
        <v>-4082000</v>
      </c>
      <c r="G17" s="7">
        <v>-2356000</v>
      </c>
      <c r="H17" s="7">
        <v>-1344000</v>
      </c>
      <c r="I17" s="7">
        <v>0</v>
      </c>
      <c r="J17" s="7">
        <v>0</v>
      </c>
      <c r="K17" s="98">
        <v>-3699000</v>
      </c>
      <c r="L17" s="7">
        <v>0</v>
      </c>
      <c r="M17" s="7">
        <v>0</v>
      </c>
      <c r="N17" s="7">
        <v>0</v>
      </c>
    </row>
    <row r="18" spans="1:14" ht="15" customHeight="1">
      <c r="A18" s="51" t="s">
        <v>74</v>
      </c>
      <c r="B18" s="7">
        <v>0</v>
      </c>
      <c r="C18" s="7">
        <v>0</v>
      </c>
      <c r="D18" s="7">
        <v>0</v>
      </c>
      <c r="E18" s="7">
        <v>0</v>
      </c>
      <c r="F18" s="98">
        <v>0</v>
      </c>
      <c r="G18" s="7">
        <v>0</v>
      </c>
      <c r="H18" s="7">
        <v>-8018000</v>
      </c>
      <c r="I18" s="7">
        <v>-5600000</v>
      </c>
      <c r="J18" s="7">
        <v>14000</v>
      </c>
      <c r="K18" s="98">
        <v>-13604000</v>
      </c>
      <c r="L18" s="7">
        <v>0</v>
      </c>
      <c r="M18" s="7">
        <v>0</v>
      </c>
      <c r="N18" s="7">
        <v>0</v>
      </c>
    </row>
    <row r="19" spans="1:14" ht="15" customHeight="1">
      <c r="A19" s="51" t="s">
        <v>75</v>
      </c>
      <c r="B19" s="7">
        <v>0</v>
      </c>
      <c r="C19" s="7">
        <v>0</v>
      </c>
      <c r="D19" s="7">
        <v>0</v>
      </c>
      <c r="E19" s="7">
        <v>0</v>
      </c>
      <c r="F19" s="98">
        <v>0</v>
      </c>
      <c r="G19" s="7">
        <v>0</v>
      </c>
      <c r="H19" s="7">
        <v>0</v>
      </c>
      <c r="I19" s="7">
        <v>-9854000</v>
      </c>
      <c r="J19" s="7">
        <v>0</v>
      </c>
      <c r="K19" s="98">
        <v>-9854000</v>
      </c>
      <c r="L19" s="7">
        <v>0</v>
      </c>
      <c r="M19" s="7">
        <v>0</v>
      </c>
      <c r="N19" s="7">
        <v>0</v>
      </c>
    </row>
    <row r="20" spans="1:14" ht="15" customHeight="1">
      <c r="A20" s="51" t="s">
        <v>76</v>
      </c>
      <c r="B20" s="7">
        <v>10419000</v>
      </c>
      <c r="C20" s="7">
        <v>18436000</v>
      </c>
      <c r="D20" s="7">
        <v>11003000</v>
      </c>
      <c r="E20" s="7">
        <v>-13168000</v>
      </c>
      <c r="F20" s="98">
        <v>26690000</v>
      </c>
      <c r="G20" s="7">
        <v>-3719000</v>
      </c>
      <c r="H20" s="7">
        <v>-1182000</v>
      </c>
      <c r="I20" s="7">
        <v>1187000</v>
      </c>
      <c r="J20" s="7">
        <v>26919000</v>
      </c>
      <c r="K20" s="98">
        <v>23205000</v>
      </c>
      <c r="L20" s="7">
        <v>-14466000</v>
      </c>
      <c r="M20" s="7">
        <v>-7826000</v>
      </c>
      <c r="N20" s="7">
        <v>22380000</v>
      </c>
    </row>
    <row r="21" spans="1:14" ht="15" customHeight="1">
      <c r="A21" s="51" t="s">
        <v>77</v>
      </c>
      <c r="B21" s="7">
        <v>86000</v>
      </c>
      <c r="C21" s="7">
        <v>638000</v>
      </c>
      <c r="D21" s="7">
        <v>1991000</v>
      </c>
      <c r="E21" s="7">
        <v>2535000</v>
      </c>
      <c r="F21" s="98">
        <v>5250000</v>
      </c>
      <c r="G21" s="7">
        <v>4885000</v>
      </c>
      <c r="H21" s="7">
        <v>1717000</v>
      </c>
      <c r="I21" s="7">
        <v>3179000</v>
      </c>
      <c r="J21" s="7">
        <v>3067000</v>
      </c>
      <c r="K21" s="98">
        <v>12848000</v>
      </c>
      <c r="L21" s="7">
        <v>2012000</v>
      </c>
      <c r="M21" s="7">
        <v>1937000</v>
      </c>
      <c r="N21" s="7">
        <v>2738000</v>
      </c>
    </row>
    <row r="22" spans="1:14" ht="15" customHeight="1">
      <c r="A22" s="53" t="s">
        <v>78</v>
      </c>
      <c r="B22" s="20">
        <v>-8922000</v>
      </c>
      <c r="C22" s="20">
        <v>-9212000</v>
      </c>
      <c r="D22" s="20">
        <v>-11312000</v>
      </c>
      <c r="E22" s="20">
        <v>-12001000</v>
      </c>
      <c r="F22" s="112">
        <v>-41447000</v>
      </c>
      <c r="G22" s="20">
        <v>-5040000</v>
      </c>
      <c r="H22" s="20">
        <v>-7077000</v>
      </c>
      <c r="I22" s="20">
        <v>-5554000</v>
      </c>
      <c r="J22" s="20">
        <v>-16059000</v>
      </c>
      <c r="K22" s="112">
        <v>-33731000</v>
      </c>
      <c r="L22" s="20">
        <v>-18749000</v>
      </c>
      <c r="M22" s="20">
        <v>-19268000</v>
      </c>
      <c r="N22" s="20">
        <v>-19969000</v>
      </c>
    </row>
    <row r="23" spans="1:14" ht="15" customHeight="1">
      <c r="A23" s="28" t="s">
        <v>79</v>
      </c>
      <c r="B23" s="16">
        <v>11287000</v>
      </c>
      <c r="C23" s="16">
        <v>21943000</v>
      </c>
      <c r="D23" s="16">
        <v>14656000</v>
      </c>
      <c r="E23" s="16">
        <v>-30096000</v>
      </c>
      <c r="F23" s="117">
        <v>17790000</v>
      </c>
      <c r="G23" s="16">
        <v>10783000</v>
      </c>
      <c r="H23" s="16">
        <v>1635000</v>
      </c>
      <c r="I23" s="16">
        <v>10564000</v>
      </c>
      <c r="J23" s="16">
        <v>24214000</v>
      </c>
      <c r="K23" s="117">
        <v>47196000</v>
      </c>
      <c r="L23" s="16">
        <v>311000</v>
      </c>
      <c r="M23" s="16">
        <v>-293000</v>
      </c>
      <c r="N23" s="16">
        <v>43888000</v>
      </c>
    </row>
    <row r="24" spans="1:14" ht="15" customHeight="1">
      <c r="A24" s="53" t="s">
        <v>80</v>
      </c>
      <c r="B24" s="20">
        <v>-3079000</v>
      </c>
      <c r="C24" s="20">
        <v>873000</v>
      </c>
      <c r="D24" s="20">
        <v>-1906000</v>
      </c>
      <c r="E24" s="20">
        <v>-3187000</v>
      </c>
      <c r="F24" s="112">
        <v>-7299000</v>
      </c>
      <c r="G24" s="20">
        <v>-3973000</v>
      </c>
      <c r="H24" s="20">
        <v>-1602000</v>
      </c>
      <c r="I24" s="20">
        <v>-5949000</v>
      </c>
      <c r="J24" s="20">
        <v>-1027000</v>
      </c>
      <c r="K24" s="112">
        <v>-12551000</v>
      </c>
      <c r="L24" s="20">
        <v>-960000</v>
      </c>
      <c r="M24" s="20">
        <v>-1243000</v>
      </c>
      <c r="N24" s="20">
        <v>-6786000</v>
      </c>
    </row>
    <row r="25" spans="1:14" ht="15" customHeight="1">
      <c r="A25" s="31" t="s">
        <v>81</v>
      </c>
      <c r="B25" s="32">
        <v>8208000</v>
      </c>
      <c r="C25" s="32">
        <v>22816000</v>
      </c>
      <c r="D25" s="32">
        <v>12750000</v>
      </c>
      <c r="E25" s="32">
        <v>-33283000</v>
      </c>
      <c r="F25" s="118">
        <v>10491000</v>
      </c>
      <c r="G25" s="32">
        <v>6810000</v>
      </c>
      <c r="H25" s="32">
        <v>33000</v>
      </c>
      <c r="I25" s="32">
        <v>4615000</v>
      </c>
      <c r="J25" s="32">
        <v>23187000</v>
      </c>
      <c r="K25" s="118">
        <v>34645000</v>
      </c>
      <c r="L25" s="32">
        <v>-649000</v>
      </c>
      <c r="M25" s="32">
        <v>-1536000</v>
      </c>
      <c r="N25" s="32">
        <v>37102000</v>
      </c>
    </row>
    <row r="26" spans="1:14" ht="15" customHeight="1">
      <c r="A26" s="28" t="s">
        <v>82</v>
      </c>
      <c r="B26" s="26"/>
      <c r="C26" s="26"/>
      <c r="D26" s="26"/>
      <c r="E26" s="19"/>
      <c r="F26" s="116"/>
      <c r="G26" s="26"/>
      <c r="H26" s="26"/>
      <c r="I26" s="26"/>
      <c r="J26" s="26"/>
      <c r="K26" s="116"/>
      <c r="L26" s="26"/>
      <c r="M26" s="26"/>
      <c r="N26" s="26"/>
    </row>
    <row r="27" spans="1:14" ht="15" customHeight="1">
      <c r="A27" s="53" t="s">
        <v>83</v>
      </c>
      <c r="B27" s="20">
        <v>0</v>
      </c>
      <c r="C27" s="20">
        <v>0</v>
      </c>
      <c r="D27" s="20">
        <v>0</v>
      </c>
      <c r="E27" s="20">
        <v>0</v>
      </c>
      <c r="F27" s="112">
        <v>0</v>
      </c>
      <c r="G27" s="20">
        <v>0</v>
      </c>
      <c r="H27" s="20">
        <v>43000</v>
      </c>
      <c r="I27" s="20">
        <v>-495000</v>
      </c>
      <c r="J27" s="20">
        <v>-300000</v>
      </c>
      <c r="K27" s="112">
        <v>-751000</v>
      </c>
      <c r="L27" s="20">
        <v>0</v>
      </c>
      <c r="M27" s="20">
        <v>0</v>
      </c>
      <c r="N27" s="20">
        <v>0</v>
      </c>
    </row>
    <row r="28" spans="1:14" ht="15" customHeight="1" thickBot="1">
      <c r="A28" s="11" t="s">
        <v>84</v>
      </c>
      <c r="B28" s="17">
        <v>8208000</v>
      </c>
      <c r="C28" s="17">
        <v>22816000</v>
      </c>
      <c r="D28" s="17">
        <v>12750000</v>
      </c>
      <c r="E28" s="17">
        <v>-33283000</v>
      </c>
      <c r="F28" s="113">
        <v>10491000</v>
      </c>
      <c r="G28" s="17">
        <v>6810000</v>
      </c>
      <c r="H28" s="17">
        <v>76000</v>
      </c>
      <c r="I28" s="17">
        <v>4120000</v>
      </c>
      <c r="J28" s="17">
        <v>22887000</v>
      </c>
      <c r="K28" s="113">
        <v>33894000</v>
      </c>
      <c r="L28" s="17">
        <v>-649000</v>
      </c>
      <c r="M28" s="17">
        <v>-1536000</v>
      </c>
      <c r="N28" s="17">
        <v>37102000</v>
      </c>
    </row>
    <row r="29" spans="1:14" ht="15" customHeight="1" thickTop="1">
      <c r="A29" s="14"/>
      <c r="B29" s="14"/>
      <c r="C29" s="14"/>
      <c r="D29" s="14"/>
      <c r="E29" s="14"/>
      <c r="F29" s="114"/>
      <c r="G29" s="14"/>
      <c r="H29" s="14"/>
      <c r="I29" s="14"/>
      <c r="J29" s="14"/>
      <c r="K29" s="114"/>
      <c r="L29" s="14"/>
      <c r="M29" s="14"/>
      <c r="N29" s="14"/>
    </row>
    <row r="30" spans="1:14" ht="15" customHeight="1">
      <c r="A30" s="4"/>
      <c r="B30" s="4"/>
      <c r="C30" s="4"/>
      <c r="D30" s="4"/>
      <c r="E30" s="4"/>
      <c r="F30" s="97"/>
      <c r="G30" s="4"/>
      <c r="H30" s="4"/>
      <c r="I30" s="4"/>
      <c r="J30" s="4"/>
      <c r="K30" s="97"/>
      <c r="L30" s="4"/>
      <c r="M30" s="4"/>
      <c r="N30" s="4"/>
    </row>
    <row r="31" spans="1:14" ht="13.8" thickBot="1">
      <c r="A31" s="40" t="s">
        <v>85</v>
      </c>
      <c r="B31" s="41">
        <f t="shared" ref="B31:H31" si="0">B25/B8</f>
        <v>4.8893230717910838E-2</v>
      </c>
      <c r="C31" s="41">
        <f t="shared" si="0"/>
        <v>0.12876645841446138</v>
      </c>
      <c r="D31" s="41">
        <f t="shared" si="0"/>
        <v>7.1294768921072491E-2</v>
      </c>
      <c r="E31" s="41">
        <f t="shared" si="0"/>
        <v>-0.16134239509811527</v>
      </c>
      <c r="F31" s="119">
        <f t="shared" si="0"/>
        <v>1.4367532744991701E-2</v>
      </c>
      <c r="G31" s="41">
        <f t="shared" si="0"/>
        <v>3.2809157657397239E-2</v>
      </c>
      <c r="H31" s="41">
        <f t="shared" si="0"/>
        <v>1.5247142315902306E-4</v>
      </c>
      <c r="I31" s="41">
        <f t="shared" ref="I31:N31" si="1">I25/I8</f>
        <v>2.2955973278550715E-2</v>
      </c>
      <c r="J31" s="41">
        <f t="shared" si="1"/>
        <v>9.179843696800298E-2</v>
      </c>
      <c r="K31" s="119">
        <f t="shared" si="1"/>
        <v>3.9476038061988031E-2</v>
      </c>
      <c r="L31" s="41">
        <f t="shared" si="1"/>
        <v>-2.4408222825637285E-3</v>
      </c>
      <c r="M31" s="41">
        <f t="shared" si="1"/>
        <v>-5.5168450542346092E-3</v>
      </c>
      <c r="N31" s="41">
        <f t="shared" si="1"/>
        <v>0.1453999655134576</v>
      </c>
    </row>
    <row r="32" spans="1:14" ht="15" customHeight="1" thickTop="1">
      <c r="A32" s="4"/>
      <c r="B32" s="4"/>
      <c r="C32" s="4"/>
      <c r="D32" s="4"/>
      <c r="E32" s="4"/>
      <c r="F32" s="4"/>
      <c r="G32" s="4"/>
      <c r="H32" s="4"/>
      <c r="I32" s="4"/>
      <c r="J32" s="4"/>
      <c r="K32" s="4"/>
      <c r="L32" s="4"/>
      <c r="M32" s="4"/>
    </row>
    <row r="33" spans="1:15" ht="15" customHeight="1">
      <c r="A33" s="4"/>
      <c r="B33" s="163" t="s">
        <v>86</v>
      </c>
      <c r="C33" s="163"/>
      <c r="D33" s="163"/>
      <c r="E33" s="163"/>
      <c r="F33" s="163"/>
      <c r="G33" s="163"/>
      <c r="H33" s="163"/>
      <c r="I33" s="163"/>
      <c r="J33" s="163"/>
      <c r="K33" s="163"/>
      <c r="L33" s="163"/>
      <c r="M33" s="163"/>
    </row>
    <row r="34" spans="1:15" ht="27.45" customHeight="1">
      <c r="A34" s="35"/>
      <c r="B34" s="96" t="s">
        <v>30</v>
      </c>
      <c r="C34" s="96" t="s">
        <v>31</v>
      </c>
      <c r="D34" s="96" t="s">
        <v>32</v>
      </c>
      <c r="E34" s="96" t="s">
        <v>33</v>
      </c>
      <c r="F34" s="109" t="s">
        <v>34</v>
      </c>
      <c r="G34" s="96" t="s">
        <v>30</v>
      </c>
      <c r="H34" s="96" t="s">
        <v>31</v>
      </c>
      <c r="I34" s="96" t="s">
        <v>32</v>
      </c>
      <c r="J34" s="96" t="s">
        <v>33</v>
      </c>
      <c r="K34" s="109" t="s">
        <v>34</v>
      </c>
      <c r="L34" s="96" t="s">
        <v>30</v>
      </c>
      <c r="M34" s="96" t="s">
        <v>31</v>
      </c>
      <c r="N34" s="96" t="s">
        <v>32</v>
      </c>
    </row>
    <row r="35" spans="1:15" ht="15" customHeight="1">
      <c r="A35" s="27" t="s">
        <v>63</v>
      </c>
      <c r="B35" s="106">
        <v>2022</v>
      </c>
      <c r="C35" s="106">
        <v>2022</v>
      </c>
      <c r="D35" s="106">
        <v>2022</v>
      </c>
      <c r="E35" s="106">
        <v>2022</v>
      </c>
      <c r="F35" s="110">
        <v>2022</v>
      </c>
      <c r="G35" s="106">
        <v>2023</v>
      </c>
      <c r="H35" s="106">
        <v>2023</v>
      </c>
      <c r="I35" s="106">
        <v>2023</v>
      </c>
      <c r="J35" s="106">
        <v>2023</v>
      </c>
      <c r="K35" s="110">
        <v>2023</v>
      </c>
      <c r="L35" s="106">
        <v>2024</v>
      </c>
      <c r="M35" s="106">
        <v>2024</v>
      </c>
      <c r="N35" s="106">
        <v>2024</v>
      </c>
    </row>
    <row r="36" spans="1:15" ht="15" customHeight="1">
      <c r="A36" s="36" t="s">
        <v>87</v>
      </c>
      <c r="B36" s="19">
        <v>11742000</v>
      </c>
      <c r="C36" s="19">
        <v>10877000</v>
      </c>
      <c r="D36" s="19">
        <v>13874000</v>
      </c>
      <c r="E36" s="19">
        <v>10319000</v>
      </c>
      <c r="F36" s="111">
        <v>46812000</v>
      </c>
      <c r="G36" s="19">
        <v>13979000</v>
      </c>
      <c r="H36" s="19">
        <v>17414000</v>
      </c>
      <c r="I36" s="19">
        <v>10354000</v>
      </c>
      <c r="J36" s="19">
        <v>12425000</v>
      </c>
      <c r="K36" s="111">
        <v>54171000</v>
      </c>
      <c r="L36" s="19">
        <v>26072000</v>
      </c>
      <c r="M36" s="19">
        <v>28914000</v>
      </c>
      <c r="N36" s="19">
        <v>28272000</v>
      </c>
    </row>
    <row r="37" spans="1:15" ht="15" customHeight="1">
      <c r="A37" s="37" t="s">
        <v>88</v>
      </c>
      <c r="B37" s="20">
        <v>42268000</v>
      </c>
      <c r="C37" s="20">
        <v>37857000</v>
      </c>
      <c r="D37" s="20">
        <v>20668000</v>
      </c>
      <c r="E37" s="20">
        <v>39407000</v>
      </c>
      <c r="F37" s="112">
        <v>140200000</v>
      </c>
      <c r="G37" s="20">
        <v>37190000</v>
      </c>
      <c r="H37" s="20">
        <v>34950000</v>
      </c>
      <c r="I37" s="20">
        <v>25190000</v>
      </c>
      <c r="J37" s="20">
        <v>62687000</v>
      </c>
      <c r="K37" s="112">
        <v>160017000</v>
      </c>
      <c r="L37" s="20">
        <v>64871000</v>
      </c>
      <c r="M37" s="20">
        <v>67002000</v>
      </c>
      <c r="N37" s="20">
        <v>34730000</v>
      </c>
    </row>
    <row r="38" spans="1:15" ht="15" customHeight="1" thickBot="1">
      <c r="A38" s="38" t="s">
        <v>89</v>
      </c>
      <c r="B38" s="39">
        <f t="shared" ref="B38:N38" si="2">SUM(B36:B37)</f>
        <v>54010000</v>
      </c>
      <c r="C38" s="39">
        <f t="shared" si="2"/>
        <v>48734000</v>
      </c>
      <c r="D38" s="39">
        <f t="shared" si="2"/>
        <v>34542000</v>
      </c>
      <c r="E38" s="39">
        <f t="shared" si="2"/>
        <v>49726000</v>
      </c>
      <c r="F38" s="120">
        <f t="shared" si="2"/>
        <v>187012000</v>
      </c>
      <c r="G38" s="39">
        <f t="shared" si="2"/>
        <v>51169000</v>
      </c>
      <c r="H38" s="39">
        <f t="shared" si="2"/>
        <v>52364000</v>
      </c>
      <c r="I38" s="39">
        <f t="shared" si="2"/>
        <v>35544000</v>
      </c>
      <c r="J38" s="39">
        <f t="shared" si="2"/>
        <v>75112000</v>
      </c>
      <c r="K38" s="120">
        <f t="shared" si="2"/>
        <v>214188000</v>
      </c>
      <c r="L38" s="39">
        <f t="shared" si="2"/>
        <v>90943000</v>
      </c>
      <c r="M38" s="39">
        <f t="shared" si="2"/>
        <v>95916000</v>
      </c>
      <c r="N38" s="39">
        <f t="shared" si="2"/>
        <v>63002000</v>
      </c>
    </row>
    <row r="39" spans="1:15" ht="15" customHeight="1" thickTop="1">
      <c r="A39" s="14"/>
      <c r="B39" s="14"/>
      <c r="C39" s="14"/>
      <c r="D39" s="14"/>
      <c r="E39" s="14"/>
      <c r="F39" s="14"/>
      <c r="G39" s="14"/>
      <c r="H39" s="14"/>
      <c r="I39" s="14"/>
      <c r="J39" s="14"/>
      <c r="K39" s="14"/>
      <c r="L39" s="14"/>
      <c r="M39" s="14"/>
      <c r="N39" s="14"/>
    </row>
    <row r="40" spans="1:15" ht="15" customHeight="1">
      <c r="A40" s="4"/>
      <c r="B40" s="4"/>
      <c r="C40" s="4"/>
      <c r="D40" s="7"/>
      <c r="E40" s="7"/>
      <c r="F40" s="7"/>
      <c r="G40" s="7"/>
      <c r="H40" s="7"/>
      <c r="I40" s="7"/>
      <c r="J40" s="7"/>
      <c r="K40" s="7"/>
      <c r="L40" s="7"/>
      <c r="M40" s="7"/>
      <c r="N40" s="7"/>
    </row>
    <row r="41" spans="1:15" ht="15" customHeight="1">
      <c r="A41" s="4"/>
      <c r="B41" s="4"/>
      <c r="C41" s="4"/>
      <c r="D41" s="4"/>
      <c r="E41" s="4"/>
      <c r="F41" s="4"/>
      <c r="G41" s="4"/>
      <c r="H41" s="4"/>
      <c r="I41" s="4"/>
      <c r="J41" s="4"/>
      <c r="K41" s="4"/>
      <c r="L41" s="4"/>
      <c r="M41" s="4"/>
      <c r="N41" s="4"/>
      <c r="O41" s="4"/>
    </row>
    <row r="42" spans="1:15" ht="56.7" customHeight="1">
      <c r="A42" s="102" t="s">
        <v>90</v>
      </c>
      <c r="K42" s="139"/>
    </row>
    <row r="43" spans="1:15" ht="66">
      <c r="A43" s="103" t="s">
        <v>91</v>
      </c>
    </row>
    <row r="44" spans="1:15" ht="55.2" customHeight="1">
      <c r="A44" s="141" t="s">
        <v>92</v>
      </c>
      <c r="B44" s="140"/>
      <c r="C44" s="4"/>
      <c r="D44" s="4"/>
      <c r="E44" s="4"/>
      <c r="F44" s="4"/>
    </row>
    <row r="45" spans="1:15" ht="19.95" customHeight="1">
      <c r="A45" s="4"/>
      <c r="B45" s="4"/>
      <c r="C45" s="4"/>
      <c r="D45" s="4"/>
      <c r="E45" s="4"/>
      <c r="F45" s="4"/>
    </row>
    <row r="46" spans="1:15" ht="60.75" customHeight="1">
      <c r="A46" s="140"/>
    </row>
    <row r="47" spans="1:15" ht="15" customHeight="1"/>
    <row r="48" spans="1:15" ht="15" customHeight="1"/>
    <row r="49" s="1" customFormat="1" ht="15" customHeight="1"/>
    <row r="50" s="1" customFormat="1" ht="15" customHeight="1"/>
  </sheetData>
  <mergeCells count="4">
    <mergeCell ref="B3:M3"/>
    <mergeCell ref="B2:M2"/>
    <mergeCell ref="B1:M1"/>
    <mergeCell ref="B33:M33"/>
  </mergeCells>
  <pageMargins left="0.75" right="0.75" top="1" bottom="1" header="0.5" footer="0.5"/>
  <pageSetup orientation="portrait" r:id="rId1"/>
  <ignoredErrors>
    <ignoredError sqref="K38:N38 I38 B38:H38 J3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O58"/>
  <sheetViews>
    <sheetView zoomScale="85" zoomScaleNormal="85" workbookViewId="0">
      <pane xSplit="1" ySplit="6" topLeftCell="B7" activePane="bottomRight" state="frozen"/>
      <selection pane="topRight"/>
      <selection pane="bottomLeft"/>
      <selection pane="bottomRight" activeCell="B7" sqref="B7"/>
    </sheetView>
  </sheetViews>
  <sheetFormatPr defaultColWidth="13.33203125" defaultRowHeight="13.2"/>
  <cols>
    <col min="1" max="1" width="63.6640625" style="1" customWidth="1"/>
    <col min="2" max="14" width="13.88671875" style="1" customWidth="1"/>
    <col min="15" max="16384" width="13.33203125" style="1"/>
  </cols>
  <sheetData>
    <row r="1" spans="1:15" s="73" customFormat="1">
      <c r="B1" s="164" t="s">
        <v>28</v>
      </c>
      <c r="C1" s="164"/>
      <c r="D1" s="164"/>
      <c r="E1" s="164"/>
      <c r="F1" s="164"/>
      <c r="G1" s="164"/>
      <c r="H1" s="164"/>
      <c r="I1" s="164"/>
      <c r="J1" s="164"/>
      <c r="K1" s="164"/>
      <c r="L1" s="164"/>
      <c r="M1" s="164"/>
      <c r="N1" s="164"/>
      <c r="O1" s="74"/>
    </row>
    <row r="2" spans="1:15" s="73" customFormat="1">
      <c r="B2" s="165" t="s">
        <v>227</v>
      </c>
      <c r="C2" s="165"/>
      <c r="D2" s="165"/>
      <c r="E2" s="165"/>
      <c r="F2" s="165"/>
      <c r="G2" s="165"/>
      <c r="H2" s="165"/>
      <c r="I2" s="165"/>
      <c r="J2" s="165"/>
      <c r="K2" s="165"/>
      <c r="L2" s="165"/>
      <c r="M2" s="165"/>
      <c r="N2" s="165"/>
      <c r="O2" s="74"/>
    </row>
    <row r="3" spans="1:15" s="73" customFormat="1">
      <c r="B3" s="166" t="s">
        <v>62</v>
      </c>
      <c r="C3" s="166"/>
      <c r="D3" s="166"/>
      <c r="E3" s="166"/>
      <c r="F3" s="166"/>
      <c r="G3" s="166"/>
      <c r="H3" s="166"/>
      <c r="I3" s="166"/>
      <c r="J3" s="166"/>
      <c r="K3" s="166"/>
      <c r="L3" s="166"/>
      <c r="M3" s="166"/>
      <c r="N3" s="166"/>
    </row>
    <row r="4" spans="1:15" ht="15" customHeight="1">
      <c r="A4" s="4"/>
    </row>
    <row r="5" spans="1:15" ht="26.4">
      <c r="A5" s="18"/>
      <c r="B5" s="96" t="s">
        <v>30</v>
      </c>
      <c r="C5" s="96" t="s">
        <v>31</v>
      </c>
      <c r="D5" s="96" t="s">
        <v>32</v>
      </c>
      <c r="E5" s="96" t="s">
        <v>33</v>
      </c>
      <c r="F5" s="109" t="s">
        <v>34</v>
      </c>
      <c r="G5" s="96" t="s">
        <v>30</v>
      </c>
      <c r="H5" s="96" t="s">
        <v>31</v>
      </c>
      <c r="I5" s="96" t="s">
        <v>32</v>
      </c>
      <c r="J5" s="96" t="s">
        <v>33</v>
      </c>
      <c r="K5" s="109" t="s">
        <v>34</v>
      </c>
      <c r="L5" s="96" t="s">
        <v>30</v>
      </c>
      <c r="M5" s="96" t="s">
        <v>31</v>
      </c>
      <c r="N5" s="96" t="s">
        <v>32</v>
      </c>
    </row>
    <row r="6" spans="1:15" ht="15" customHeight="1">
      <c r="A6" s="9" t="s">
        <v>63</v>
      </c>
      <c r="B6" s="106">
        <v>2022</v>
      </c>
      <c r="C6" s="106">
        <v>2022</v>
      </c>
      <c r="D6" s="106">
        <v>2022</v>
      </c>
      <c r="E6" s="106">
        <v>2022</v>
      </c>
      <c r="F6" s="110">
        <v>2022</v>
      </c>
      <c r="G6" s="106">
        <v>2023</v>
      </c>
      <c r="H6" s="106">
        <v>2023</v>
      </c>
      <c r="I6" s="106">
        <v>2023</v>
      </c>
      <c r="J6" s="106">
        <v>2023</v>
      </c>
      <c r="K6" s="110">
        <v>2023</v>
      </c>
      <c r="L6" s="106">
        <v>2024</v>
      </c>
      <c r="M6" s="106">
        <v>2024</v>
      </c>
      <c r="N6" s="106">
        <v>2024</v>
      </c>
    </row>
    <row r="7" spans="1:15" ht="15" customHeight="1">
      <c r="A7" s="26" t="s">
        <v>93</v>
      </c>
      <c r="B7" s="19">
        <v>8208000</v>
      </c>
      <c r="C7" s="19">
        <v>22816000</v>
      </c>
      <c r="D7" s="19">
        <v>12750000</v>
      </c>
      <c r="E7" s="19">
        <v>-33283000</v>
      </c>
      <c r="F7" s="111">
        <v>10491000</v>
      </c>
      <c r="G7" s="19">
        <v>6810000</v>
      </c>
      <c r="H7" s="19">
        <v>33000</v>
      </c>
      <c r="I7" s="19">
        <v>4615000</v>
      </c>
      <c r="J7" s="19">
        <v>23187000</v>
      </c>
      <c r="K7" s="111">
        <v>34645000</v>
      </c>
      <c r="L7" s="19">
        <v>-649000</v>
      </c>
      <c r="M7" s="19">
        <v>-1536000</v>
      </c>
      <c r="N7" s="19">
        <v>37102000</v>
      </c>
    </row>
    <row r="8" spans="1:15" ht="15" customHeight="1">
      <c r="A8" s="51" t="s">
        <v>77</v>
      </c>
      <c r="B8" s="7">
        <v>-86000</v>
      </c>
      <c r="C8" s="7">
        <v>-638000</v>
      </c>
      <c r="D8" s="7">
        <v>-1991000</v>
      </c>
      <c r="E8" s="7">
        <v>-2535000</v>
      </c>
      <c r="F8" s="98">
        <v>-5250000</v>
      </c>
      <c r="G8" s="7">
        <v>-4885000</v>
      </c>
      <c r="H8" s="7">
        <v>-1717000</v>
      </c>
      <c r="I8" s="7">
        <v>-3179000</v>
      </c>
      <c r="J8" s="7">
        <v>-3067000</v>
      </c>
      <c r="K8" s="98">
        <v>-12848000</v>
      </c>
      <c r="L8" s="7">
        <v>-2012000</v>
      </c>
      <c r="M8" s="7">
        <v>-1937000</v>
      </c>
      <c r="N8" s="7">
        <v>-2738000</v>
      </c>
    </row>
    <row r="9" spans="1:15" ht="15" customHeight="1">
      <c r="A9" s="51" t="s">
        <v>78</v>
      </c>
      <c r="B9" s="7">
        <v>8922000</v>
      </c>
      <c r="C9" s="7">
        <v>9212000</v>
      </c>
      <c r="D9" s="7">
        <v>11312000</v>
      </c>
      <c r="E9" s="7">
        <v>12001000</v>
      </c>
      <c r="F9" s="98">
        <v>41447000</v>
      </c>
      <c r="G9" s="7">
        <v>5040000</v>
      </c>
      <c r="H9" s="7">
        <v>7077000</v>
      </c>
      <c r="I9" s="7">
        <v>5554000</v>
      </c>
      <c r="J9" s="7">
        <v>16059000</v>
      </c>
      <c r="K9" s="98">
        <v>33731000</v>
      </c>
      <c r="L9" s="7">
        <v>18749000</v>
      </c>
      <c r="M9" s="7">
        <v>19268000</v>
      </c>
      <c r="N9" s="7">
        <v>19969000</v>
      </c>
    </row>
    <row r="10" spans="1:15" ht="26.4">
      <c r="A10" s="51" t="s">
        <v>94</v>
      </c>
      <c r="B10" s="7">
        <v>10202000</v>
      </c>
      <c r="C10" s="7">
        <v>11245000</v>
      </c>
      <c r="D10" s="7">
        <v>11092000</v>
      </c>
      <c r="E10" s="7">
        <v>12074000</v>
      </c>
      <c r="F10" s="98">
        <v>44613000</v>
      </c>
      <c r="G10" s="7">
        <v>10458000</v>
      </c>
      <c r="H10" s="7">
        <v>11194000</v>
      </c>
      <c r="I10" s="7">
        <v>11812000</v>
      </c>
      <c r="J10" s="7">
        <v>12879000</v>
      </c>
      <c r="K10" s="98">
        <v>46345000</v>
      </c>
      <c r="L10" s="7">
        <v>11985000</v>
      </c>
      <c r="M10" s="7">
        <v>12645000</v>
      </c>
      <c r="N10" s="7">
        <v>12970000</v>
      </c>
    </row>
    <row r="11" spans="1:15" ht="15" customHeight="1">
      <c r="A11" s="51" t="s">
        <v>95</v>
      </c>
      <c r="B11" s="7">
        <v>-10419000</v>
      </c>
      <c r="C11" s="7">
        <v>-18436000</v>
      </c>
      <c r="D11" s="7">
        <v>-11003000</v>
      </c>
      <c r="E11" s="7">
        <v>13168000</v>
      </c>
      <c r="F11" s="98">
        <v>-26690000</v>
      </c>
      <c r="G11" s="7">
        <v>3719000</v>
      </c>
      <c r="H11" s="7">
        <v>1182000</v>
      </c>
      <c r="I11" s="7">
        <v>-1187000</v>
      </c>
      <c r="J11" s="7">
        <v>-26919000</v>
      </c>
      <c r="K11" s="98">
        <v>-23205000</v>
      </c>
      <c r="L11" s="7">
        <v>14466000</v>
      </c>
      <c r="M11" s="7">
        <v>7826000</v>
      </c>
      <c r="N11" s="7">
        <v>-22380000</v>
      </c>
    </row>
    <row r="12" spans="1:15" ht="15" customHeight="1">
      <c r="A12" s="51" t="s">
        <v>96</v>
      </c>
      <c r="B12" s="7">
        <v>3911000</v>
      </c>
      <c r="C12" s="7">
        <v>8776000</v>
      </c>
      <c r="D12" s="7">
        <v>7348000</v>
      </c>
      <c r="E12" s="7">
        <v>8602000</v>
      </c>
      <c r="F12" s="98">
        <v>28637000</v>
      </c>
      <c r="G12" s="7">
        <v>8954000</v>
      </c>
      <c r="H12" s="7">
        <v>11108000</v>
      </c>
      <c r="I12" s="7">
        <v>11368000</v>
      </c>
      <c r="J12" s="7">
        <v>8283000</v>
      </c>
      <c r="K12" s="98">
        <v>39712000</v>
      </c>
      <c r="L12" s="7">
        <v>2071000</v>
      </c>
      <c r="M12" s="7">
        <v>10936000</v>
      </c>
      <c r="N12" s="7">
        <v>12088000</v>
      </c>
    </row>
    <row r="13" spans="1:15" ht="15" customHeight="1">
      <c r="A13" s="51" t="s">
        <v>97</v>
      </c>
      <c r="B13" s="7">
        <v>0</v>
      </c>
      <c r="C13" s="7">
        <v>0</v>
      </c>
      <c r="D13" s="7">
        <v>0</v>
      </c>
      <c r="E13" s="7">
        <v>5528000</v>
      </c>
      <c r="F13" s="98">
        <v>5528000</v>
      </c>
      <c r="G13" s="7">
        <v>0</v>
      </c>
      <c r="H13" s="7">
        <v>0</v>
      </c>
      <c r="I13" s="7">
        <v>0</v>
      </c>
      <c r="J13" s="7">
        <v>8005000</v>
      </c>
      <c r="K13" s="98">
        <v>8005000</v>
      </c>
      <c r="L13" s="7">
        <v>1620000</v>
      </c>
      <c r="M13" s="7">
        <v>0</v>
      </c>
      <c r="N13" s="7">
        <v>0</v>
      </c>
    </row>
    <row r="14" spans="1:15" ht="15" customHeight="1">
      <c r="A14" s="51" t="s">
        <v>98</v>
      </c>
      <c r="B14" s="7">
        <v>1284000</v>
      </c>
      <c r="C14" s="7">
        <v>1887000</v>
      </c>
      <c r="D14" s="7">
        <v>2975000</v>
      </c>
      <c r="E14" s="7">
        <v>12899000</v>
      </c>
      <c r="F14" s="98">
        <v>19045000</v>
      </c>
      <c r="G14" s="7">
        <v>0</v>
      </c>
      <c r="H14" s="7">
        <v>0</v>
      </c>
      <c r="I14" s="7">
        <v>0</v>
      </c>
      <c r="J14" s="7">
        <v>0</v>
      </c>
      <c r="K14" s="98">
        <v>0</v>
      </c>
      <c r="L14" s="7">
        <v>0</v>
      </c>
      <c r="M14" s="7">
        <v>404000</v>
      </c>
      <c r="N14" s="7">
        <v>1989000</v>
      </c>
    </row>
    <row r="15" spans="1:15" ht="15" customHeight="1">
      <c r="A15" s="51" t="s">
        <v>99</v>
      </c>
      <c r="B15" s="7">
        <v>0</v>
      </c>
      <c r="C15" s="7">
        <v>0</v>
      </c>
      <c r="D15" s="7">
        <v>1167000</v>
      </c>
      <c r="E15" s="7">
        <v>2818000</v>
      </c>
      <c r="F15" s="98">
        <v>3985000</v>
      </c>
      <c r="G15" s="7">
        <v>2356000</v>
      </c>
      <c r="H15" s="7">
        <v>1344000</v>
      </c>
      <c r="I15" s="7">
        <v>0</v>
      </c>
      <c r="J15" s="7">
        <v>0</v>
      </c>
      <c r="K15" s="98">
        <v>3699000</v>
      </c>
      <c r="L15" s="7">
        <v>0</v>
      </c>
      <c r="M15" s="7">
        <v>0</v>
      </c>
      <c r="N15" s="7">
        <v>0</v>
      </c>
    </row>
    <row r="16" spans="1:15" ht="15" customHeight="1">
      <c r="A16" s="51" t="s">
        <v>100</v>
      </c>
      <c r="B16" s="7">
        <v>0</v>
      </c>
      <c r="C16" s="7">
        <v>0</v>
      </c>
      <c r="D16" s="7">
        <v>0</v>
      </c>
      <c r="E16" s="7">
        <v>0</v>
      </c>
      <c r="F16" s="98">
        <v>0</v>
      </c>
      <c r="G16" s="7">
        <v>0</v>
      </c>
      <c r="H16" s="7">
        <v>8018000</v>
      </c>
      <c r="I16" s="7">
        <v>5600000</v>
      </c>
      <c r="J16" s="7">
        <v>-14000</v>
      </c>
      <c r="K16" s="98">
        <v>13604000</v>
      </c>
      <c r="L16" s="7">
        <v>0</v>
      </c>
      <c r="M16" s="7">
        <v>0</v>
      </c>
      <c r="N16" s="7">
        <v>0</v>
      </c>
    </row>
    <row r="17" spans="1:15" ht="15" customHeight="1">
      <c r="A17" s="51" t="s">
        <v>75</v>
      </c>
      <c r="B17" s="7">
        <v>0</v>
      </c>
      <c r="C17" s="7">
        <v>0</v>
      </c>
      <c r="D17" s="7">
        <v>0</v>
      </c>
      <c r="E17" s="7">
        <v>0</v>
      </c>
      <c r="F17" s="98">
        <v>0</v>
      </c>
      <c r="G17" s="7">
        <v>0</v>
      </c>
      <c r="H17" s="7">
        <v>0</v>
      </c>
      <c r="I17" s="7">
        <v>9854000</v>
      </c>
      <c r="J17" s="7">
        <v>0</v>
      </c>
      <c r="K17" s="98">
        <v>9854000</v>
      </c>
      <c r="L17" s="7">
        <v>0</v>
      </c>
      <c r="M17" s="7">
        <v>0</v>
      </c>
      <c r="N17" s="7">
        <v>0</v>
      </c>
    </row>
    <row r="18" spans="1:15" ht="15" customHeight="1">
      <c r="A18" s="51" t="s">
        <v>101</v>
      </c>
      <c r="B18" s="7">
        <v>28000</v>
      </c>
      <c r="C18" s="7">
        <v>148000</v>
      </c>
      <c r="D18" s="7">
        <v>-18000</v>
      </c>
      <c r="E18" s="7">
        <v>-163000</v>
      </c>
      <c r="F18" s="98">
        <v>-5000</v>
      </c>
      <c r="G18" s="7">
        <v>0</v>
      </c>
      <c r="H18" s="7">
        <v>202000</v>
      </c>
      <c r="I18" s="7">
        <v>0</v>
      </c>
      <c r="J18" s="7">
        <v>0</v>
      </c>
      <c r="K18" s="98">
        <v>202000</v>
      </c>
      <c r="L18" s="7">
        <v>0</v>
      </c>
      <c r="M18" s="7">
        <v>0</v>
      </c>
      <c r="N18" s="7">
        <v>0</v>
      </c>
    </row>
    <row r="19" spans="1:15" ht="15" customHeight="1">
      <c r="A19" s="51" t="s">
        <v>72</v>
      </c>
      <c r="B19" s="7">
        <v>0</v>
      </c>
      <c r="C19" s="7">
        <v>-7698000</v>
      </c>
      <c r="D19" s="7">
        <v>0</v>
      </c>
      <c r="E19" s="7">
        <v>0</v>
      </c>
      <c r="F19" s="98">
        <v>-7698000</v>
      </c>
      <c r="G19" s="7">
        <v>0</v>
      </c>
      <c r="H19" s="7">
        <v>0</v>
      </c>
      <c r="I19" s="7">
        <v>0</v>
      </c>
      <c r="J19" s="7">
        <v>0</v>
      </c>
      <c r="K19" s="98">
        <v>0</v>
      </c>
      <c r="L19" s="7">
        <v>0</v>
      </c>
      <c r="M19" s="7">
        <v>0</v>
      </c>
      <c r="N19" s="7">
        <v>0</v>
      </c>
    </row>
    <row r="20" spans="1:15" ht="15" customHeight="1">
      <c r="A20" s="51" t="s">
        <v>102</v>
      </c>
      <c r="B20" s="7">
        <v>1425000</v>
      </c>
      <c r="C20" s="7">
        <v>1114000</v>
      </c>
      <c r="D20" s="7">
        <v>946000</v>
      </c>
      <c r="E20" s="7">
        <v>813000</v>
      </c>
      <c r="F20" s="98">
        <v>4298000</v>
      </c>
      <c r="G20" s="7">
        <v>245000</v>
      </c>
      <c r="H20" s="7">
        <v>59000</v>
      </c>
      <c r="I20" s="7">
        <v>100000</v>
      </c>
      <c r="J20" s="7">
        <v>101000</v>
      </c>
      <c r="K20" s="98">
        <v>505000</v>
      </c>
      <c r="L20" s="7">
        <v>0</v>
      </c>
      <c r="M20" s="7">
        <v>0</v>
      </c>
      <c r="N20" s="7">
        <v>0</v>
      </c>
    </row>
    <row r="21" spans="1:15" ht="15" customHeight="1">
      <c r="A21" s="51" t="s">
        <v>103</v>
      </c>
      <c r="B21" s="7">
        <v>147000</v>
      </c>
      <c r="C21" s="7">
        <v>0</v>
      </c>
      <c r="D21" s="7">
        <v>0</v>
      </c>
      <c r="E21" s="7">
        <v>0</v>
      </c>
      <c r="F21" s="98">
        <v>146000</v>
      </c>
      <c r="G21" s="7">
        <v>0</v>
      </c>
      <c r="H21" s="7">
        <v>0</v>
      </c>
      <c r="I21" s="7">
        <v>0</v>
      </c>
      <c r="J21" s="7">
        <v>0</v>
      </c>
      <c r="K21" s="98">
        <v>0</v>
      </c>
      <c r="L21" s="7">
        <v>0</v>
      </c>
      <c r="M21" s="7">
        <v>0</v>
      </c>
      <c r="N21" s="7">
        <v>0</v>
      </c>
    </row>
    <row r="22" spans="1:15" ht="15" customHeight="1">
      <c r="A22" s="53" t="s">
        <v>104</v>
      </c>
      <c r="B22" s="20">
        <v>3079000</v>
      </c>
      <c r="C22" s="20">
        <v>-873000</v>
      </c>
      <c r="D22" s="20">
        <v>1906000</v>
      </c>
      <c r="E22" s="20">
        <v>3187000</v>
      </c>
      <c r="F22" s="112">
        <v>7299000</v>
      </c>
      <c r="G22" s="20">
        <v>3973000</v>
      </c>
      <c r="H22" s="20">
        <v>1602000</v>
      </c>
      <c r="I22" s="20">
        <v>5949000</v>
      </c>
      <c r="J22" s="20">
        <v>1027000</v>
      </c>
      <c r="K22" s="112">
        <v>12551000</v>
      </c>
      <c r="L22" s="20">
        <v>960000</v>
      </c>
      <c r="M22" s="20">
        <v>1243000</v>
      </c>
      <c r="N22" s="20">
        <v>6786000</v>
      </c>
    </row>
    <row r="23" spans="1:15" ht="15" customHeight="1">
      <c r="A23" s="11" t="s">
        <v>38</v>
      </c>
      <c r="B23" s="17">
        <v>26701000</v>
      </c>
      <c r="C23" s="17">
        <v>27553000</v>
      </c>
      <c r="D23" s="17">
        <v>36484000</v>
      </c>
      <c r="E23" s="17">
        <v>35109000</v>
      </c>
      <c r="F23" s="113">
        <v>125846000</v>
      </c>
      <c r="G23" s="17">
        <v>36670000</v>
      </c>
      <c r="H23" s="17">
        <v>40102000</v>
      </c>
      <c r="I23" s="17">
        <v>50486000</v>
      </c>
      <c r="J23" s="17">
        <v>39541000</v>
      </c>
      <c r="K23" s="113">
        <v>166800000</v>
      </c>
      <c r="L23" s="17">
        <v>47190000</v>
      </c>
      <c r="M23" s="17">
        <v>48849000</v>
      </c>
      <c r="N23" s="17">
        <v>65786000</v>
      </c>
    </row>
    <row r="24" spans="1:15" ht="15" customHeight="1">
      <c r="A24" s="14"/>
      <c r="B24" s="14"/>
      <c r="C24" s="14"/>
      <c r="D24" s="14"/>
      <c r="E24" s="14"/>
      <c r="F24" s="114"/>
      <c r="G24" s="14"/>
      <c r="H24" s="14"/>
      <c r="I24" s="14"/>
      <c r="J24" s="14"/>
      <c r="K24" s="114"/>
      <c r="L24" s="14"/>
      <c r="M24" s="14"/>
      <c r="N24" s="14"/>
    </row>
    <row r="25" spans="1:15" ht="15" customHeight="1">
      <c r="A25" s="5" t="s">
        <v>39</v>
      </c>
      <c r="B25" s="8">
        <v>0.15905191927374968</v>
      </c>
      <c r="C25" s="8">
        <v>0.15550062362787759</v>
      </c>
      <c r="D25" s="8">
        <v>0.20400928229932619</v>
      </c>
      <c r="E25" s="8">
        <v>0.17019409757232606</v>
      </c>
      <c r="F25" s="115">
        <v>0.17234739546527744</v>
      </c>
      <c r="G25" s="8">
        <v>0.17666840107147674</v>
      </c>
      <c r="H25" s="8">
        <v>0.18528512156130739</v>
      </c>
      <c r="I25" s="8">
        <v>0.25112790182901656</v>
      </c>
      <c r="J25" s="8">
        <v>0.15654470160658152</v>
      </c>
      <c r="K25" s="115">
        <v>0.19005926248346383</v>
      </c>
      <c r="L25" s="8">
        <v>0.17747673885082024</v>
      </c>
      <c r="M25" s="8">
        <v>0.17545075784785577</v>
      </c>
      <c r="N25" s="8">
        <v>0.25781041807094823</v>
      </c>
    </row>
    <row r="26" spans="1:15" ht="15" customHeight="1">
      <c r="A26" s="4"/>
      <c r="B26" s="4"/>
      <c r="C26" s="4"/>
      <c r="D26" s="4"/>
      <c r="E26" s="4"/>
      <c r="F26" s="4"/>
      <c r="G26" s="4"/>
      <c r="H26" s="4"/>
      <c r="I26" s="4"/>
      <c r="J26" s="4"/>
      <c r="K26" s="4"/>
      <c r="L26" s="4"/>
      <c r="M26" s="4"/>
      <c r="N26" s="4"/>
      <c r="O26" s="4"/>
    </row>
    <row r="27" spans="1:15" ht="15" customHeight="1">
      <c r="A27" s="4"/>
      <c r="B27" s="4"/>
      <c r="C27" s="4"/>
      <c r="D27" s="4"/>
      <c r="E27" s="4"/>
      <c r="F27" s="4"/>
      <c r="G27" s="4"/>
      <c r="H27" s="4"/>
      <c r="I27" s="4"/>
      <c r="J27" s="4"/>
      <c r="K27" s="4"/>
      <c r="L27" s="4"/>
      <c r="M27" s="4"/>
      <c r="N27" s="4"/>
      <c r="O27" s="4"/>
    </row>
    <row r="28" spans="1:15" ht="15" customHeight="1">
      <c r="A28" s="4"/>
      <c r="B28" s="4"/>
      <c r="C28" s="4"/>
      <c r="D28" s="4"/>
      <c r="E28" s="4"/>
      <c r="F28" s="4"/>
      <c r="G28" s="4"/>
      <c r="H28" s="4"/>
      <c r="I28" s="4"/>
      <c r="J28" s="4"/>
      <c r="K28" s="4"/>
      <c r="L28" s="4"/>
      <c r="M28" s="4"/>
      <c r="N28" s="4"/>
      <c r="O28" s="4"/>
    </row>
    <row r="29" spans="1:15" ht="63.45" customHeight="1">
      <c r="A29" s="104" t="s">
        <v>90</v>
      </c>
      <c r="B29" s="4"/>
      <c r="C29" s="4"/>
      <c r="D29" s="4"/>
      <c r="E29" s="4"/>
      <c r="F29" s="4"/>
      <c r="G29" s="4"/>
      <c r="H29" s="4"/>
      <c r="I29" s="4"/>
      <c r="J29" s="4"/>
      <c r="K29" s="4"/>
      <c r="L29" s="4"/>
      <c r="M29" s="4"/>
      <c r="N29" s="4"/>
      <c r="O29" s="4"/>
    </row>
    <row r="30" spans="1:15">
      <c r="A30" s="1" t="s">
        <v>232</v>
      </c>
      <c r="B30" s="4"/>
      <c r="C30" s="4"/>
      <c r="D30" s="4"/>
      <c r="E30" s="4"/>
      <c r="F30" s="4"/>
      <c r="G30" s="4"/>
      <c r="H30" s="4"/>
      <c r="I30" s="4"/>
      <c r="J30" s="4"/>
      <c r="K30" s="4"/>
      <c r="L30" s="4"/>
      <c r="M30" s="4"/>
      <c r="N30" s="4"/>
      <c r="O30" s="4"/>
    </row>
    <row r="31" spans="1:15" ht="15" customHeight="1">
      <c r="B31" s="4"/>
      <c r="C31" s="4"/>
      <c r="D31" s="4"/>
      <c r="E31" s="4"/>
      <c r="F31" s="4"/>
      <c r="G31" s="4"/>
      <c r="H31" s="4"/>
      <c r="I31" s="4"/>
      <c r="J31" s="4"/>
      <c r="K31" s="4"/>
      <c r="L31" s="4"/>
      <c r="M31" s="4"/>
      <c r="N31" s="4"/>
      <c r="O31" s="4"/>
    </row>
    <row r="32" spans="1:15" ht="15" customHeight="1">
      <c r="B32" s="4"/>
      <c r="C32" s="4"/>
      <c r="D32" s="4"/>
      <c r="E32" s="4"/>
      <c r="F32" s="4"/>
      <c r="G32" s="4"/>
      <c r="H32" s="4"/>
      <c r="I32" s="4"/>
      <c r="J32" s="4"/>
      <c r="K32" s="4"/>
      <c r="L32" s="4"/>
      <c r="M32" s="4"/>
      <c r="N32" s="4"/>
      <c r="O32" s="4"/>
    </row>
    <row r="33" spans="2:15" ht="15" customHeight="1">
      <c r="B33" s="4"/>
      <c r="C33" s="4"/>
      <c r="D33" s="4"/>
      <c r="E33" s="4"/>
      <c r="F33" s="4"/>
      <c r="G33" s="4"/>
      <c r="H33" s="4"/>
      <c r="I33" s="4"/>
      <c r="J33" s="4"/>
      <c r="K33" s="4"/>
      <c r="L33" s="4"/>
      <c r="M33" s="4"/>
      <c r="N33" s="4"/>
      <c r="O33" s="4"/>
    </row>
    <row r="34" spans="2:15" ht="15" customHeight="1">
      <c r="B34" s="4"/>
      <c r="C34" s="4"/>
      <c r="D34" s="4"/>
      <c r="E34" s="4"/>
      <c r="F34" s="4"/>
      <c r="G34" s="4"/>
      <c r="H34" s="4"/>
      <c r="I34" s="4"/>
      <c r="J34" s="4"/>
      <c r="K34" s="4"/>
      <c r="L34" s="4"/>
      <c r="M34" s="4"/>
      <c r="N34" s="4"/>
      <c r="O34" s="4"/>
    </row>
    <row r="35" spans="2:15" ht="15" customHeight="1">
      <c r="B35" s="4"/>
      <c r="C35" s="4"/>
      <c r="D35" s="4"/>
      <c r="E35" s="4"/>
      <c r="F35" s="4"/>
      <c r="G35" s="4"/>
      <c r="H35" s="4"/>
      <c r="I35" s="4"/>
      <c r="J35" s="4"/>
      <c r="K35" s="4"/>
      <c r="L35" s="4"/>
      <c r="M35" s="4"/>
      <c r="N35" s="4"/>
      <c r="O35" s="4"/>
    </row>
    <row r="36" spans="2:15" ht="15" customHeight="1">
      <c r="B36" s="4"/>
      <c r="C36" s="4"/>
      <c r="D36" s="4"/>
      <c r="E36" s="4"/>
      <c r="F36" s="4"/>
      <c r="G36" s="4"/>
      <c r="H36" s="4"/>
      <c r="I36" s="4"/>
      <c r="J36" s="4"/>
      <c r="K36" s="4"/>
      <c r="L36" s="4"/>
      <c r="M36" s="4"/>
      <c r="N36" s="4"/>
      <c r="O36" s="4"/>
    </row>
    <row r="37" spans="2:15" ht="15" customHeight="1">
      <c r="B37" s="4"/>
      <c r="C37" s="4"/>
      <c r="D37" s="4"/>
      <c r="E37" s="4"/>
      <c r="F37" s="4"/>
      <c r="G37" s="4"/>
      <c r="H37" s="4"/>
      <c r="I37" s="4"/>
      <c r="J37" s="4"/>
      <c r="K37" s="4"/>
      <c r="L37" s="4"/>
      <c r="M37" s="4"/>
      <c r="N37" s="4"/>
      <c r="O37" s="4"/>
    </row>
    <row r="38" spans="2:15" ht="15" customHeight="1">
      <c r="B38" s="4"/>
      <c r="C38" s="4"/>
      <c r="D38" s="4"/>
      <c r="E38" s="4"/>
      <c r="F38" s="4"/>
      <c r="G38" s="4"/>
      <c r="H38" s="4"/>
      <c r="I38" s="4"/>
      <c r="J38" s="4"/>
      <c r="K38" s="4"/>
      <c r="L38" s="4"/>
      <c r="M38" s="4"/>
      <c r="N38" s="4"/>
      <c r="O38" s="4"/>
    </row>
    <row r="39" spans="2:15" ht="15" customHeight="1">
      <c r="B39" s="4"/>
      <c r="C39" s="4"/>
      <c r="D39" s="4"/>
      <c r="E39" s="4"/>
      <c r="F39" s="4"/>
      <c r="G39" s="4"/>
      <c r="H39" s="4"/>
      <c r="I39" s="4"/>
      <c r="J39" s="4"/>
      <c r="K39" s="4"/>
      <c r="L39" s="4"/>
      <c r="M39" s="4"/>
      <c r="N39" s="4"/>
      <c r="O39" s="4"/>
    </row>
    <row r="40" spans="2:15" ht="15" customHeight="1">
      <c r="B40" s="4"/>
      <c r="C40" s="4"/>
      <c r="D40" s="4"/>
      <c r="E40" s="4"/>
      <c r="F40" s="4"/>
      <c r="G40" s="4"/>
      <c r="H40" s="4"/>
      <c r="I40" s="4"/>
      <c r="J40" s="4"/>
      <c r="K40" s="4"/>
      <c r="L40" s="4"/>
      <c r="M40" s="4"/>
      <c r="N40" s="4"/>
      <c r="O40" s="4"/>
    </row>
    <row r="41" spans="2:15" ht="15" customHeight="1">
      <c r="B41" s="4"/>
      <c r="C41" s="4"/>
      <c r="D41" s="4"/>
      <c r="E41" s="4"/>
      <c r="F41" s="4"/>
      <c r="G41" s="4"/>
      <c r="H41" s="4"/>
      <c r="I41" s="4"/>
      <c r="J41" s="4"/>
      <c r="K41" s="4"/>
      <c r="L41" s="4"/>
      <c r="M41" s="4"/>
      <c r="N41" s="4"/>
      <c r="O41" s="4"/>
    </row>
    <row r="42" spans="2:15" ht="15" customHeight="1">
      <c r="B42" s="4"/>
      <c r="C42" s="4"/>
      <c r="D42" s="4"/>
      <c r="E42" s="4"/>
      <c r="F42" s="4"/>
      <c r="G42" s="4"/>
      <c r="H42" s="4"/>
      <c r="I42" s="4"/>
      <c r="J42" s="4"/>
      <c r="K42" s="4"/>
      <c r="L42" s="4"/>
      <c r="M42" s="4"/>
      <c r="N42" s="4"/>
      <c r="O42" s="4"/>
    </row>
    <row r="43" spans="2:15" ht="15" customHeight="1">
      <c r="B43" s="4"/>
      <c r="C43" s="4"/>
      <c r="D43" s="4"/>
      <c r="E43" s="4"/>
      <c r="F43" s="4"/>
      <c r="G43" s="4"/>
      <c r="H43" s="4"/>
      <c r="I43" s="4"/>
      <c r="J43" s="4"/>
      <c r="K43" s="4"/>
      <c r="L43" s="4"/>
      <c r="M43" s="4"/>
      <c r="N43" s="4"/>
      <c r="O43" s="4"/>
    </row>
    <row r="44" spans="2:15" ht="15" customHeight="1">
      <c r="B44" s="4"/>
      <c r="C44" s="4"/>
      <c r="D44" s="4"/>
      <c r="E44" s="4"/>
      <c r="F44" s="4"/>
      <c r="G44" s="4"/>
      <c r="H44" s="4"/>
      <c r="I44" s="4"/>
      <c r="J44" s="4"/>
      <c r="K44" s="4"/>
      <c r="L44" s="4"/>
      <c r="M44" s="4"/>
      <c r="N44" s="4"/>
      <c r="O44" s="4"/>
    </row>
    <row r="45" spans="2:15" ht="15" customHeight="1">
      <c r="B45" s="4"/>
      <c r="C45" s="4"/>
      <c r="D45" s="4"/>
      <c r="E45" s="4"/>
      <c r="F45" s="4"/>
      <c r="G45" s="4"/>
      <c r="H45" s="4"/>
      <c r="I45" s="4"/>
      <c r="J45" s="4"/>
      <c r="K45" s="4"/>
      <c r="L45" s="4"/>
      <c r="M45" s="4"/>
      <c r="N45" s="4"/>
      <c r="O45" s="4"/>
    </row>
    <row r="46" spans="2:15" ht="15" customHeight="1">
      <c r="B46" s="4"/>
      <c r="C46" s="4"/>
      <c r="D46" s="4"/>
      <c r="E46" s="4"/>
      <c r="F46" s="4"/>
      <c r="G46" s="4"/>
      <c r="H46" s="4"/>
      <c r="I46" s="4"/>
      <c r="J46" s="4"/>
      <c r="K46" s="4"/>
      <c r="L46" s="4"/>
      <c r="M46" s="4"/>
      <c r="N46" s="4"/>
      <c r="O46" s="4"/>
    </row>
    <row r="47" spans="2:15" ht="15" customHeight="1">
      <c r="B47" s="4"/>
      <c r="C47" s="4"/>
      <c r="D47" s="4"/>
      <c r="E47" s="4"/>
      <c r="F47" s="4"/>
      <c r="G47" s="4"/>
      <c r="H47" s="4"/>
      <c r="I47" s="4"/>
      <c r="J47" s="4"/>
      <c r="K47" s="4"/>
      <c r="L47" s="4"/>
      <c r="M47" s="4"/>
      <c r="N47" s="4"/>
      <c r="O47" s="4"/>
    </row>
    <row r="48" spans="2:15" ht="15" customHeight="1">
      <c r="B48" s="4"/>
      <c r="C48" s="4"/>
      <c r="D48" s="4"/>
      <c r="E48" s="4"/>
      <c r="F48" s="4"/>
      <c r="G48" s="4"/>
      <c r="H48" s="4"/>
      <c r="I48" s="4"/>
      <c r="J48" s="4"/>
      <c r="K48" s="4"/>
      <c r="L48" s="4"/>
      <c r="M48" s="4"/>
      <c r="N48" s="4"/>
      <c r="O48" s="4"/>
    </row>
    <row r="49" spans="2:15" ht="15" customHeight="1">
      <c r="B49" s="4"/>
      <c r="C49" s="4"/>
      <c r="D49" s="4"/>
      <c r="E49" s="4"/>
      <c r="F49" s="4"/>
      <c r="G49" s="4"/>
      <c r="H49" s="4"/>
      <c r="I49" s="4"/>
      <c r="J49" s="4"/>
      <c r="K49" s="4"/>
      <c r="L49" s="4"/>
      <c r="M49" s="4"/>
      <c r="N49" s="4"/>
      <c r="O49" s="4"/>
    </row>
    <row r="50" spans="2:15" ht="15" customHeight="1">
      <c r="B50" s="4"/>
      <c r="C50" s="4"/>
      <c r="D50" s="4"/>
      <c r="E50" s="4"/>
      <c r="F50" s="4"/>
      <c r="G50" s="4"/>
      <c r="H50" s="4"/>
      <c r="I50" s="4"/>
      <c r="J50" s="4"/>
      <c r="K50" s="4"/>
      <c r="L50" s="4"/>
      <c r="M50" s="4"/>
      <c r="N50" s="4"/>
      <c r="O50" s="4"/>
    </row>
    <row r="51" spans="2:15" ht="15" customHeight="1">
      <c r="B51" s="4"/>
      <c r="C51" s="4"/>
      <c r="D51" s="4"/>
      <c r="E51" s="4"/>
      <c r="F51" s="4"/>
      <c r="G51" s="4"/>
      <c r="H51" s="4"/>
      <c r="I51" s="4"/>
      <c r="J51" s="4"/>
      <c r="K51" s="4"/>
      <c r="L51" s="4"/>
      <c r="M51" s="4"/>
      <c r="N51" s="4"/>
      <c r="O51" s="4"/>
    </row>
    <row r="52" spans="2:15" ht="15" customHeight="1">
      <c r="B52" s="4"/>
      <c r="C52" s="4"/>
      <c r="D52" s="4"/>
      <c r="E52" s="4"/>
      <c r="F52" s="4"/>
      <c r="G52" s="4"/>
      <c r="H52" s="4"/>
      <c r="I52" s="4"/>
      <c r="J52" s="4"/>
      <c r="K52" s="4"/>
      <c r="L52" s="4"/>
      <c r="M52" s="4"/>
      <c r="N52" s="4"/>
      <c r="O52" s="4"/>
    </row>
    <row r="53" spans="2:15" ht="15" customHeight="1">
      <c r="B53" s="4"/>
      <c r="C53" s="4"/>
      <c r="D53" s="4"/>
      <c r="E53" s="4"/>
      <c r="F53" s="4"/>
      <c r="G53" s="4"/>
      <c r="H53" s="4"/>
      <c r="I53" s="4"/>
      <c r="J53" s="4"/>
      <c r="K53" s="4"/>
      <c r="L53" s="4"/>
      <c r="M53" s="4"/>
      <c r="N53" s="4"/>
      <c r="O53" s="4"/>
    </row>
    <row r="54" spans="2:15" ht="15" customHeight="1">
      <c r="B54" s="4"/>
      <c r="C54" s="4"/>
      <c r="D54" s="4"/>
      <c r="E54" s="4"/>
      <c r="F54" s="4"/>
      <c r="G54" s="4"/>
      <c r="H54" s="4"/>
      <c r="I54" s="4"/>
      <c r="J54" s="4"/>
      <c r="K54" s="4"/>
      <c r="L54" s="4"/>
      <c r="M54" s="4"/>
      <c r="N54" s="4"/>
      <c r="O54" s="4"/>
    </row>
    <row r="55" spans="2:15" ht="15" customHeight="1">
      <c r="B55" s="4"/>
      <c r="C55" s="4"/>
      <c r="D55" s="4"/>
      <c r="E55" s="4"/>
      <c r="F55" s="4"/>
      <c r="G55" s="4"/>
      <c r="H55" s="4"/>
      <c r="I55" s="4"/>
      <c r="J55" s="4"/>
      <c r="K55" s="4"/>
      <c r="L55" s="4"/>
      <c r="M55" s="4"/>
      <c r="N55" s="4"/>
      <c r="O55" s="4"/>
    </row>
    <row r="56" spans="2:15" ht="15" customHeight="1">
      <c r="B56" s="4"/>
      <c r="C56" s="4"/>
      <c r="D56" s="4"/>
      <c r="E56" s="4"/>
      <c r="F56" s="4"/>
      <c r="G56" s="4"/>
      <c r="H56" s="4"/>
      <c r="I56" s="4"/>
      <c r="J56" s="4"/>
      <c r="K56" s="4"/>
      <c r="L56" s="4"/>
      <c r="M56" s="4"/>
      <c r="N56" s="4"/>
      <c r="O56" s="4"/>
    </row>
    <row r="57" spans="2:15" ht="15" customHeight="1">
      <c r="B57" s="4"/>
      <c r="C57" s="4"/>
      <c r="D57" s="4"/>
      <c r="E57" s="4"/>
      <c r="F57" s="4"/>
      <c r="G57" s="4"/>
      <c r="H57" s="4"/>
      <c r="I57" s="4"/>
      <c r="J57" s="4"/>
      <c r="K57" s="4"/>
      <c r="L57" s="4"/>
      <c r="M57" s="4"/>
      <c r="N57" s="4"/>
      <c r="O57" s="4"/>
    </row>
    <row r="58" spans="2:15" ht="15" customHeight="1">
      <c r="B58" s="4"/>
      <c r="C58" s="4"/>
      <c r="D58" s="4"/>
      <c r="E58" s="4"/>
      <c r="F58" s="4"/>
      <c r="G58" s="4"/>
      <c r="H58" s="4"/>
      <c r="I58" s="4"/>
      <c r="J58" s="4"/>
      <c r="K58" s="4"/>
      <c r="L58" s="4"/>
      <c r="M58" s="4"/>
      <c r="N58" s="4"/>
      <c r="O58" s="4"/>
    </row>
  </sheetData>
  <mergeCells count="3">
    <mergeCell ref="B1:N1"/>
    <mergeCell ref="B2:N2"/>
    <mergeCell ref="B3:N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F105D-75BD-44BE-BB03-22300DC26135}">
  <sheetPr>
    <tabColor rgb="FFFF0000"/>
  </sheetPr>
  <dimension ref="A1:J59"/>
  <sheetViews>
    <sheetView zoomScale="85" zoomScaleNormal="85" workbookViewId="0"/>
  </sheetViews>
  <sheetFormatPr defaultColWidth="13.33203125" defaultRowHeight="13.2"/>
  <cols>
    <col min="1" max="1" width="41" style="79" customWidth="1"/>
    <col min="2" max="2" width="12.88671875" style="79" customWidth="1"/>
    <col min="3" max="10" width="14.109375" style="1" customWidth="1"/>
    <col min="11" max="16384" width="13.33203125" style="1"/>
  </cols>
  <sheetData>
    <row r="1" spans="1:10" s="73" customFormat="1">
      <c r="C1" s="164" t="s">
        <v>28</v>
      </c>
      <c r="D1" s="164"/>
      <c r="E1" s="164"/>
      <c r="F1" s="164"/>
      <c r="G1" s="164"/>
      <c r="H1" s="164"/>
      <c r="I1" s="164"/>
      <c r="J1" s="164"/>
    </row>
    <row r="2" spans="1:10" s="73" customFormat="1">
      <c r="C2" s="165" t="s">
        <v>105</v>
      </c>
      <c r="D2" s="165"/>
      <c r="E2" s="165"/>
      <c r="F2" s="165"/>
      <c r="G2" s="165"/>
      <c r="H2" s="165"/>
      <c r="I2" s="165"/>
      <c r="J2" s="165"/>
    </row>
    <row r="3" spans="1:10" s="73" customFormat="1">
      <c r="C3" s="166" t="s">
        <v>229</v>
      </c>
      <c r="D3" s="166"/>
      <c r="E3" s="166"/>
      <c r="F3" s="166"/>
      <c r="G3" s="166"/>
      <c r="H3" s="166"/>
      <c r="I3" s="166"/>
      <c r="J3" s="166"/>
    </row>
    <row r="4" spans="1:10" ht="15" customHeight="1">
      <c r="A4" s="4"/>
      <c r="B4" s="4"/>
    </row>
    <row r="5" spans="1:10">
      <c r="A5" s="18"/>
      <c r="B5" s="109" t="s">
        <v>34</v>
      </c>
      <c r="C5" s="96" t="s">
        <v>30</v>
      </c>
      <c r="D5" s="96" t="s">
        <v>31</v>
      </c>
      <c r="E5" s="96" t="s">
        <v>32</v>
      </c>
      <c r="F5" s="96" t="s">
        <v>33</v>
      </c>
      <c r="G5" s="109" t="s">
        <v>34</v>
      </c>
      <c r="H5" s="96" t="s">
        <v>30</v>
      </c>
      <c r="I5" s="96" t="s">
        <v>31</v>
      </c>
      <c r="J5" s="96" t="s">
        <v>32</v>
      </c>
    </row>
    <row r="6" spans="1:10" ht="15" customHeight="1">
      <c r="A6" s="9" t="s">
        <v>63</v>
      </c>
      <c r="B6" s="110">
        <v>2022</v>
      </c>
      <c r="C6" s="106">
        <v>2023</v>
      </c>
      <c r="D6" s="106">
        <v>2023</v>
      </c>
      <c r="E6" s="106">
        <v>2023</v>
      </c>
      <c r="F6" s="106">
        <v>2023</v>
      </c>
      <c r="G6" s="110">
        <v>2023</v>
      </c>
      <c r="H6" s="106">
        <v>2024</v>
      </c>
      <c r="I6" s="106">
        <v>2024</v>
      </c>
      <c r="J6" s="106">
        <v>2024</v>
      </c>
    </row>
    <row r="7" spans="1:10" ht="15" customHeight="1">
      <c r="A7" s="149" t="s">
        <v>87</v>
      </c>
      <c r="B7" s="111">
        <v>46812000</v>
      </c>
      <c r="C7" s="19">
        <v>13979000</v>
      </c>
      <c r="D7" s="19">
        <v>17414000</v>
      </c>
      <c r="E7" s="19">
        <v>10354000</v>
      </c>
      <c r="F7" s="19">
        <v>12425000</v>
      </c>
      <c r="G7" s="111">
        <v>54171000</v>
      </c>
      <c r="H7" s="19">
        <v>26072000</v>
      </c>
      <c r="I7" s="19">
        <v>28914000</v>
      </c>
      <c r="J7" s="19">
        <v>28272000</v>
      </c>
    </row>
    <row r="8" spans="1:10" ht="15" customHeight="1">
      <c r="A8" s="51" t="s">
        <v>106</v>
      </c>
      <c r="B8" s="112">
        <v>140200000</v>
      </c>
      <c r="C8" s="20">
        <v>37190000</v>
      </c>
      <c r="D8" s="20">
        <v>34950000</v>
      </c>
      <c r="E8" s="20">
        <v>25190000</v>
      </c>
      <c r="F8" s="20">
        <v>62687000</v>
      </c>
      <c r="G8" s="112">
        <v>160017000</v>
      </c>
      <c r="H8" s="20">
        <v>64871000</v>
      </c>
      <c r="I8" s="20">
        <v>67002000</v>
      </c>
      <c r="J8" s="20">
        <v>34730000</v>
      </c>
    </row>
    <row r="9" spans="1:10" ht="15" customHeight="1" thickBot="1">
      <c r="A9" s="147" t="s">
        <v>107</v>
      </c>
      <c r="B9" s="153">
        <f t="shared" ref="B9:J9" si="0">SUM(B7:B8)</f>
        <v>187012000</v>
      </c>
      <c r="C9" s="154">
        <f t="shared" si="0"/>
        <v>51169000</v>
      </c>
      <c r="D9" s="154">
        <f t="shared" si="0"/>
        <v>52364000</v>
      </c>
      <c r="E9" s="154">
        <f t="shared" si="0"/>
        <v>35544000</v>
      </c>
      <c r="F9" s="154">
        <f t="shared" si="0"/>
        <v>75112000</v>
      </c>
      <c r="G9" s="153">
        <f t="shared" si="0"/>
        <v>214188000</v>
      </c>
      <c r="H9" s="154">
        <f t="shared" si="0"/>
        <v>90943000</v>
      </c>
      <c r="I9" s="154">
        <f t="shared" si="0"/>
        <v>95916000</v>
      </c>
      <c r="J9" s="154">
        <f t="shared" si="0"/>
        <v>63002000</v>
      </c>
    </row>
    <row r="10" spans="1:10" ht="15" customHeight="1" thickTop="1">
      <c r="B10" s="98"/>
      <c r="C10" s="7"/>
      <c r="D10" s="7"/>
      <c r="E10" s="7"/>
      <c r="F10" s="7"/>
      <c r="G10" s="98"/>
      <c r="H10" s="7"/>
      <c r="I10" s="7"/>
      <c r="J10" s="7"/>
    </row>
    <row r="11" spans="1:10" ht="15" customHeight="1">
      <c r="A11" s="148" t="s">
        <v>108</v>
      </c>
      <c r="B11" s="98">
        <v>129185000</v>
      </c>
      <c r="C11" s="7">
        <v>34456000</v>
      </c>
      <c r="D11" s="7">
        <v>33106000</v>
      </c>
      <c r="E11" s="7">
        <v>36088000</v>
      </c>
      <c r="F11" s="7">
        <v>48055000</v>
      </c>
      <c r="G11" s="98">
        <v>151705000</v>
      </c>
      <c r="H11" s="7">
        <v>39146000</v>
      </c>
      <c r="I11" s="7">
        <v>43650000</v>
      </c>
      <c r="J11" s="7">
        <v>42770000</v>
      </c>
    </row>
    <row r="12" spans="1:10" ht="15" customHeight="1">
      <c r="A12" s="150" t="s">
        <v>109</v>
      </c>
      <c r="B12" s="98">
        <v>-2170000</v>
      </c>
      <c r="C12" s="7">
        <v>-1185000</v>
      </c>
      <c r="D12" s="7">
        <v>-1387000</v>
      </c>
      <c r="E12" s="7">
        <v>-1669000</v>
      </c>
      <c r="F12" s="7">
        <v>-2287000</v>
      </c>
      <c r="G12" s="98">
        <f>SUM(C12:F12)</f>
        <v>-6528000</v>
      </c>
      <c r="H12" s="7">
        <v>-3948000</v>
      </c>
      <c r="I12" s="7">
        <v>-5320000</v>
      </c>
      <c r="J12" s="7">
        <v>-6490000</v>
      </c>
    </row>
    <row r="13" spans="1:10" ht="15" customHeight="1" thickBot="1">
      <c r="A13" s="151" t="s">
        <v>110</v>
      </c>
      <c r="B13" s="153">
        <f t="shared" ref="B13:J13" si="1">SUM(B11:B12)</f>
        <v>127015000</v>
      </c>
      <c r="C13" s="154">
        <f t="shared" si="1"/>
        <v>33271000</v>
      </c>
      <c r="D13" s="154">
        <f t="shared" si="1"/>
        <v>31719000</v>
      </c>
      <c r="E13" s="154">
        <f t="shared" si="1"/>
        <v>34419000</v>
      </c>
      <c r="F13" s="154">
        <f t="shared" si="1"/>
        <v>45768000</v>
      </c>
      <c r="G13" s="153">
        <f t="shared" si="1"/>
        <v>145177000</v>
      </c>
      <c r="H13" s="154">
        <f t="shared" si="1"/>
        <v>35198000</v>
      </c>
      <c r="I13" s="154">
        <f t="shared" si="1"/>
        <v>38330000</v>
      </c>
      <c r="J13" s="154">
        <f t="shared" si="1"/>
        <v>36280000</v>
      </c>
    </row>
    <row r="14" spans="1:10" ht="15" customHeight="1" thickTop="1">
      <c r="B14" s="98"/>
      <c r="C14" s="7"/>
      <c r="D14" s="7"/>
      <c r="E14" s="7"/>
      <c r="F14" s="7"/>
      <c r="G14" s="98"/>
      <c r="H14" s="7"/>
      <c r="I14" s="7"/>
      <c r="J14" s="7"/>
    </row>
    <row r="15" spans="1:10" ht="15" customHeight="1">
      <c r="A15" s="148" t="s">
        <v>111</v>
      </c>
      <c r="B15" s="98">
        <v>265984000</v>
      </c>
      <c r="C15" s="7">
        <v>77468000</v>
      </c>
      <c r="D15" s="7">
        <v>84397000</v>
      </c>
      <c r="E15" s="7">
        <v>75359000</v>
      </c>
      <c r="F15" s="7">
        <v>88808000</v>
      </c>
      <c r="G15" s="98">
        <v>326031000</v>
      </c>
      <c r="H15" s="7">
        <v>79567000</v>
      </c>
      <c r="I15" s="7">
        <v>89134000</v>
      </c>
      <c r="J15" s="7">
        <v>87966000</v>
      </c>
    </row>
    <row r="16" spans="1:10" ht="15" customHeight="1">
      <c r="A16" s="150" t="s">
        <v>112</v>
      </c>
      <c r="B16" s="98">
        <v>-27517000</v>
      </c>
      <c r="C16" s="7">
        <v>-8701000</v>
      </c>
      <c r="D16" s="7">
        <v>-10853000</v>
      </c>
      <c r="E16" s="7">
        <v>-11107000</v>
      </c>
      <c r="F16" s="7">
        <v>-10115000</v>
      </c>
      <c r="G16" s="98">
        <v>-40776000</v>
      </c>
      <c r="H16" s="7">
        <v>-2519000</v>
      </c>
      <c r="I16" s="7">
        <v>-11791000</v>
      </c>
      <c r="J16" s="7">
        <v>-12767000</v>
      </c>
    </row>
    <row r="17" spans="1:10" ht="15" customHeight="1">
      <c r="A17" s="150" t="s">
        <v>113</v>
      </c>
      <c r="B17" s="98">
        <v>-5528000</v>
      </c>
      <c r="C17" s="7">
        <v>0</v>
      </c>
      <c r="D17" s="7">
        <v>0</v>
      </c>
      <c r="E17" s="7">
        <v>0</v>
      </c>
      <c r="F17" s="7">
        <v>-8005000</v>
      </c>
      <c r="G17" s="98">
        <v>-8005000</v>
      </c>
      <c r="H17" s="7">
        <v>-1620000</v>
      </c>
      <c r="I17" s="7">
        <v>0</v>
      </c>
      <c r="J17" s="7">
        <v>0</v>
      </c>
    </row>
    <row r="18" spans="1:10" ht="15" customHeight="1">
      <c r="A18" s="150" t="s">
        <v>114</v>
      </c>
      <c r="B18" s="98">
        <v>-15560000</v>
      </c>
      <c r="C18" s="7">
        <v>-4142000</v>
      </c>
      <c r="D18" s="7">
        <v>-4536000</v>
      </c>
      <c r="E18" s="7">
        <v>-6746000</v>
      </c>
      <c r="F18" s="7">
        <v>-4280000</v>
      </c>
      <c r="G18" s="98">
        <v>-19703000</v>
      </c>
      <c r="H18" s="7">
        <v>-5896000</v>
      </c>
      <c r="I18" s="7">
        <v>-5982000</v>
      </c>
      <c r="J18" s="7">
        <v>-5866000</v>
      </c>
    </row>
    <row r="19" spans="1:10" ht="15" customHeight="1" thickBot="1">
      <c r="A19" s="151" t="s">
        <v>115</v>
      </c>
      <c r="B19" s="153">
        <f t="shared" ref="B19:J19" si="2">SUM(B15:B18)</f>
        <v>217379000</v>
      </c>
      <c r="C19" s="154">
        <f t="shared" si="2"/>
        <v>64625000</v>
      </c>
      <c r="D19" s="154">
        <f t="shared" si="2"/>
        <v>69008000</v>
      </c>
      <c r="E19" s="154">
        <f t="shared" si="2"/>
        <v>57506000</v>
      </c>
      <c r="F19" s="154">
        <f t="shared" si="2"/>
        <v>66408000</v>
      </c>
      <c r="G19" s="153">
        <f t="shared" si="2"/>
        <v>257547000</v>
      </c>
      <c r="H19" s="154">
        <f t="shared" si="2"/>
        <v>69532000</v>
      </c>
      <c r="I19" s="154">
        <f t="shared" si="2"/>
        <v>71361000</v>
      </c>
      <c r="J19" s="154">
        <f t="shared" si="2"/>
        <v>69333000</v>
      </c>
    </row>
    <row r="20" spans="1:10" ht="15" customHeight="1" thickTop="1">
      <c r="B20" s="98"/>
      <c r="C20" s="7"/>
      <c r="D20" s="7"/>
      <c r="E20" s="7"/>
      <c r="F20" s="7"/>
      <c r="G20" s="98"/>
      <c r="H20" s="7"/>
      <c r="I20" s="7"/>
      <c r="J20" s="7"/>
    </row>
    <row r="21" spans="1:10" ht="15" customHeight="1">
      <c r="A21" s="148" t="s">
        <v>116</v>
      </c>
      <c r="B21" s="98">
        <v>95891000</v>
      </c>
      <c r="C21" s="7">
        <v>21249000</v>
      </c>
      <c r="D21" s="7">
        <v>20934000</v>
      </c>
      <c r="E21" s="7">
        <v>22817000</v>
      </c>
      <c r="F21" s="7">
        <v>24443000</v>
      </c>
      <c r="G21" s="98">
        <v>89443000</v>
      </c>
      <c r="H21" s="7">
        <v>21435000</v>
      </c>
      <c r="I21" s="7">
        <v>22562000</v>
      </c>
      <c r="J21" s="7">
        <v>23391000</v>
      </c>
    </row>
    <row r="22" spans="1:10" ht="15" customHeight="1">
      <c r="A22" s="150" t="s">
        <v>117</v>
      </c>
      <c r="B22" s="98">
        <v>-19046000</v>
      </c>
      <c r="C22" s="7">
        <v>0</v>
      </c>
      <c r="D22" s="7">
        <v>0</v>
      </c>
      <c r="E22" s="7">
        <v>0</v>
      </c>
      <c r="F22" s="7">
        <v>0</v>
      </c>
      <c r="G22" s="98">
        <v>0</v>
      </c>
      <c r="H22" s="7">
        <v>0</v>
      </c>
      <c r="I22" s="7">
        <v>-404000</v>
      </c>
      <c r="J22" s="7">
        <v>-1987000</v>
      </c>
    </row>
    <row r="23" spans="1:10" ht="15" customHeight="1">
      <c r="A23" s="150" t="s">
        <v>112</v>
      </c>
      <c r="B23" s="98">
        <f>-1120000</f>
        <v>-1120000</v>
      </c>
      <c r="C23" s="7">
        <v>-253000</v>
      </c>
      <c r="D23" s="7">
        <v>-255000</v>
      </c>
      <c r="E23" s="7">
        <v>-261000</v>
      </c>
      <c r="F23" s="7">
        <v>-237000</v>
      </c>
      <c r="G23" s="98">
        <f>SUM(C23:F23)</f>
        <v>-1006000</v>
      </c>
      <c r="H23" s="7">
        <v>-234000</v>
      </c>
      <c r="I23" s="7">
        <v>-234000</v>
      </c>
      <c r="J23" s="7">
        <v>-237000</v>
      </c>
    </row>
    <row r="24" spans="1:10" ht="15" customHeight="1">
      <c r="A24" s="150" t="s">
        <v>118</v>
      </c>
      <c r="B24" s="98">
        <f>-4439000+98000</f>
        <v>-4341000</v>
      </c>
      <c r="C24" s="7">
        <v>-245000</v>
      </c>
      <c r="D24" s="7">
        <v>-261000</v>
      </c>
      <c r="E24" s="7">
        <v>-100000</v>
      </c>
      <c r="F24" s="7">
        <v>-101000</v>
      </c>
      <c r="G24" s="98">
        <f>SUM(C24:F24)</f>
        <v>-707000</v>
      </c>
      <c r="H24" s="7">
        <v>0</v>
      </c>
      <c r="I24" s="7">
        <v>0</v>
      </c>
      <c r="J24" s="7">
        <v>0</v>
      </c>
    </row>
    <row r="25" spans="1:10" ht="15" customHeight="1">
      <c r="A25" s="150" t="s">
        <v>119</v>
      </c>
      <c r="B25" s="98">
        <f>-'3_Profit Loss'!F13</f>
        <v>1552000</v>
      </c>
      <c r="C25" s="7">
        <f>-'3_Profit Loss'!G13</f>
        <v>1078000</v>
      </c>
      <c r="D25" s="7">
        <f>-'3_Profit Loss'!H13</f>
        <v>2823000</v>
      </c>
      <c r="E25" s="7">
        <f>-'3_Profit Loss'!I13</f>
        <v>626000</v>
      </c>
      <c r="F25" s="7">
        <f>-'3_Profit Loss'!J13</f>
        <v>1652000</v>
      </c>
      <c r="G25" s="98">
        <f>-'3_Profit Loss'!K13</f>
        <v>6179000</v>
      </c>
      <c r="H25" s="7">
        <f>-'3_Profit Loss'!L13</f>
        <v>1830000</v>
      </c>
      <c r="I25" s="7">
        <f>-'3_Profit Loss'!M13</f>
        <v>2040000</v>
      </c>
      <c r="J25" s="7">
        <f>-'3_Profit Loss'!N13</f>
        <v>-397000</v>
      </c>
    </row>
    <row r="26" spans="1:10" ht="15" customHeight="1" thickBot="1">
      <c r="A26" s="151" t="s">
        <v>120</v>
      </c>
      <c r="B26" s="153">
        <f t="shared" ref="B26:J26" si="3">SUM(B21:B25)</f>
        <v>72936000</v>
      </c>
      <c r="C26" s="154">
        <f t="shared" si="3"/>
        <v>21829000</v>
      </c>
      <c r="D26" s="154">
        <f t="shared" si="3"/>
        <v>23241000</v>
      </c>
      <c r="E26" s="154">
        <f t="shared" si="3"/>
        <v>23082000</v>
      </c>
      <c r="F26" s="154">
        <f t="shared" si="3"/>
        <v>25757000</v>
      </c>
      <c r="G26" s="153">
        <f t="shared" si="3"/>
        <v>93909000</v>
      </c>
      <c r="H26" s="154">
        <f t="shared" si="3"/>
        <v>23031000</v>
      </c>
      <c r="I26" s="154">
        <f t="shared" si="3"/>
        <v>23964000</v>
      </c>
      <c r="J26" s="154">
        <f t="shared" si="3"/>
        <v>20770000</v>
      </c>
    </row>
    <row r="27" spans="1:10" ht="15" customHeight="1" thickTop="1">
      <c r="A27" s="4"/>
      <c r="B27" s="4"/>
      <c r="C27" s="4"/>
      <c r="D27" s="4"/>
      <c r="E27" s="4"/>
      <c r="F27" s="4"/>
      <c r="G27" s="4"/>
      <c r="H27" s="4"/>
      <c r="I27" s="4"/>
      <c r="J27" s="4"/>
    </row>
    <row r="28" spans="1:10" ht="15" customHeight="1">
      <c r="A28" s="4"/>
      <c r="B28" s="4"/>
      <c r="C28" s="4"/>
      <c r="D28" s="4"/>
      <c r="E28" s="4"/>
      <c r="F28" s="4"/>
      <c r="G28" s="4"/>
      <c r="H28" s="4"/>
      <c r="I28" s="4"/>
      <c r="J28" s="4"/>
    </row>
    <row r="29" spans="1:10" ht="15" customHeight="1">
      <c r="A29" s="4"/>
      <c r="B29" s="4"/>
      <c r="C29" s="4"/>
      <c r="D29" s="4"/>
      <c r="E29" s="4"/>
      <c r="F29" s="4"/>
      <c r="G29" s="4"/>
      <c r="H29" s="4"/>
      <c r="I29" s="4"/>
      <c r="J29" s="4"/>
    </row>
    <row r="30" spans="1:10" ht="63.45" customHeight="1">
      <c r="A30" s="104" t="s">
        <v>90</v>
      </c>
      <c r="B30" s="104"/>
      <c r="C30" s="4"/>
      <c r="D30" s="4"/>
      <c r="E30" s="4"/>
      <c r="F30" s="4"/>
      <c r="G30" s="4"/>
      <c r="H30" s="4"/>
      <c r="I30" s="4"/>
      <c r="J30" s="4"/>
    </row>
    <row r="31" spans="1:10">
      <c r="A31" s="140"/>
      <c r="B31" s="140"/>
      <c r="C31" s="4"/>
      <c r="D31" s="4"/>
      <c r="E31" s="4"/>
      <c r="F31" s="4"/>
      <c r="G31" s="4"/>
      <c r="H31" s="4"/>
      <c r="I31" s="4"/>
      <c r="J31" s="4"/>
    </row>
    <row r="32" spans="1:10" ht="15" customHeight="1">
      <c r="C32" s="4"/>
      <c r="D32" s="4"/>
      <c r="E32" s="4"/>
      <c r="F32" s="4"/>
      <c r="G32" s="4"/>
      <c r="H32" s="4"/>
      <c r="I32" s="4"/>
      <c r="J32" s="4"/>
    </row>
    <row r="33" spans="1:10" ht="15" customHeight="1">
      <c r="A33" s="79" t="s">
        <v>231</v>
      </c>
      <c r="C33" s="4"/>
      <c r="D33" s="4"/>
      <c r="E33" s="4"/>
      <c r="F33" s="4"/>
      <c r="G33" s="4"/>
      <c r="H33" s="4"/>
      <c r="I33" s="4"/>
      <c r="J33" s="4"/>
    </row>
    <row r="34" spans="1:10" ht="15" customHeight="1">
      <c r="C34" s="4"/>
      <c r="D34" s="4"/>
      <c r="E34" s="4"/>
      <c r="F34" s="4"/>
      <c r="G34" s="4"/>
      <c r="H34" s="4"/>
      <c r="I34" s="4"/>
      <c r="J34" s="4"/>
    </row>
    <row r="35" spans="1:10" ht="15" customHeight="1">
      <c r="C35" s="4"/>
      <c r="D35" s="4"/>
      <c r="E35" s="4"/>
      <c r="F35" s="4"/>
      <c r="G35" s="4"/>
      <c r="H35" s="4"/>
      <c r="I35" s="4"/>
      <c r="J35" s="4"/>
    </row>
    <row r="36" spans="1:10" ht="15" customHeight="1">
      <c r="C36" s="4"/>
      <c r="D36" s="4"/>
      <c r="E36" s="4"/>
      <c r="F36" s="4"/>
      <c r="G36" s="4"/>
      <c r="H36" s="4"/>
      <c r="I36" s="4"/>
      <c r="J36" s="4"/>
    </row>
    <row r="37" spans="1:10" ht="15" customHeight="1">
      <c r="C37" s="4"/>
      <c r="D37" s="4"/>
      <c r="E37" s="4"/>
      <c r="F37" s="4"/>
      <c r="G37" s="4"/>
      <c r="H37" s="4"/>
      <c r="I37" s="4"/>
      <c r="J37" s="4"/>
    </row>
    <row r="38" spans="1:10" ht="15" customHeight="1">
      <c r="C38" s="4"/>
      <c r="D38" s="4"/>
      <c r="E38" s="4"/>
      <c r="F38" s="4"/>
      <c r="G38" s="4"/>
      <c r="H38" s="4"/>
      <c r="I38" s="4"/>
      <c r="J38" s="4"/>
    </row>
    <row r="39" spans="1:10" ht="15" customHeight="1">
      <c r="C39" s="4"/>
      <c r="D39" s="4"/>
      <c r="E39" s="4"/>
      <c r="F39" s="4"/>
      <c r="G39" s="4"/>
      <c r="H39" s="4"/>
      <c r="I39" s="4"/>
      <c r="J39" s="4"/>
    </row>
    <row r="40" spans="1:10" ht="15" customHeight="1">
      <c r="C40" s="4"/>
      <c r="D40" s="4"/>
      <c r="E40" s="4"/>
      <c r="F40" s="4"/>
      <c r="G40" s="4"/>
      <c r="H40" s="4"/>
      <c r="I40" s="4"/>
      <c r="J40" s="4"/>
    </row>
    <row r="41" spans="1:10" ht="15" customHeight="1">
      <c r="C41" s="4"/>
      <c r="D41" s="4"/>
      <c r="E41" s="4"/>
      <c r="F41" s="4"/>
      <c r="G41" s="4"/>
      <c r="H41" s="4"/>
      <c r="I41" s="4"/>
      <c r="J41" s="4"/>
    </row>
    <row r="42" spans="1:10" ht="15" customHeight="1">
      <c r="C42" s="4"/>
      <c r="D42" s="4"/>
      <c r="E42" s="4"/>
      <c r="F42" s="4"/>
      <c r="G42" s="4"/>
      <c r="H42" s="4"/>
      <c r="I42" s="4"/>
      <c r="J42" s="4"/>
    </row>
    <row r="43" spans="1:10" ht="15" customHeight="1">
      <c r="C43" s="4"/>
      <c r="D43" s="4"/>
      <c r="E43" s="4"/>
      <c r="F43" s="4"/>
      <c r="G43" s="4"/>
      <c r="H43" s="4"/>
      <c r="I43" s="4"/>
      <c r="J43" s="4"/>
    </row>
    <row r="44" spans="1:10" ht="15" customHeight="1">
      <c r="C44" s="4"/>
      <c r="D44" s="4"/>
      <c r="E44" s="4"/>
      <c r="F44" s="4"/>
      <c r="G44" s="4"/>
      <c r="H44" s="4"/>
      <c r="I44" s="4"/>
      <c r="J44" s="4"/>
    </row>
    <row r="45" spans="1:10" ht="15" customHeight="1">
      <c r="C45" s="4"/>
      <c r="D45" s="4"/>
      <c r="E45" s="4"/>
      <c r="F45" s="4"/>
      <c r="G45" s="4"/>
      <c r="H45" s="4"/>
      <c r="I45" s="4"/>
      <c r="J45" s="4"/>
    </row>
    <row r="46" spans="1:10" ht="15" customHeight="1">
      <c r="C46" s="4"/>
      <c r="D46" s="4"/>
      <c r="E46" s="4"/>
      <c r="F46" s="4"/>
      <c r="G46" s="4"/>
      <c r="H46" s="4"/>
      <c r="I46" s="4"/>
      <c r="J46" s="4"/>
    </row>
    <row r="47" spans="1:10" ht="15" customHeight="1">
      <c r="C47" s="4"/>
      <c r="D47" s="4"/>
      <c r="E47" s="4"/>
      <c r="F47" s="4"/>
      <c r="G47" s="4"/>
      <c r="H47" s="4"/>
      <c r="I47" s="4"/>
      <c r="J47" s="4"/>
    </row>
    <row r="48" spans="1:10" ht="15" customHeight="1">
      <c r="C48" s="4"/>
      <c r="D48" s="4"/>
      <c r="E48" s="4"/>
      <c r="F48" s="4"/>
      <c r="G48" s="4"/>
      <c r="H48" s="4"/>
      <c r="I48" s="4"/>
      <c r="J48" s="4"/>
    </row>
    <row r="49" spans="3:10" ht="15" customHeight="1">
      <c r="C49" s="4"/>
      <c r="D49" s="4"/>
      <c r="E49" s="4"/>
      <c r="F49" s="4"/>
      <c r="G49" s="4"/>
      <c r="H49" s="4"/>
      <c r="I49" s="4"/>
      <c r="J49" s="4"/>
    </row>
    <row r="50" spans="3:10" ht="15" customHeight="1">
      <c r="C50" s="4"/>
      <c r="D50" s="4"/>
      <c r="E50" s="4"/>
      <c r="F50" s="4"/>
      <c r="G50" s="4"/>
      <c r="H50" s="4"/>
      <c r="I50" s="4"/>
      <c r="J50" s="4"/>
    </row>
    <row r="51" spans="3:10" ht="15" customHeight="1">
      <c r="C51" s="4"/>
      <c r="D51" s="4"/>
      <c r="E51" s="4"/>
      <c r="F51" s="4"/>
      <c r="G51" s="4"/>
      <c r="H51" s="4"/>
      <c r="I51" s="4"/>
      <c r="J51" s="4"/>
    </row>
    <row r="52" spans="3:10" ht="15" customHeight="1">
      <c r="C52" s="4"/>
      <c r="D52" s="4"/>
      <c r="E52" s="4"/>
      <c r="F52" s="4"/>
      <c r="G52" s="4"/>
      <c r="H52" s="4"/>
      <c r="I52" s="4"/>
      <c r="J52" s="4"/>
    </row>
    <row r="53" spans="3:10" ht="15" customHeight="1">
      <c r="C53" s="4"/>
      <c r="D53" s="4"/>
      <c r="E53" s="4"/>
      <c r="F53" s="4"/>
      <c r="G53" s="4"/>
      <c r="H53" s="4"/>
      <c r="I53" s="4"/>
      <c r="J53" s="4"/>
    </row>
    <row r="54" spans="3:10" ht="15" customHeight="1">
      <c r="C54" s="4"/>
      <c r="D54" s="4"/>
      <c r="E54" s="4"/>
      <c r="F54" s="4"/>
      <c r="G54" s="4"/>
      <c r="H54" s="4"/>
      <c r="I54" s="4"/>
      <c r="J54" s="4"/>
    </row>
    <row r="55" spans="3:10" ht="15" customHeight="1">
      <c r="C55" s="4"/>
      <c r="D55" s="4"/>
      <c r="E55" s="4"/>
      <c r="F55" s="4"/>
      <c r="G55" s="4"/>
      <c r="H55" s="4"/>
      <c r="I55" s="4"/>
      <c r="J55" s="4"/>
    </row>
    <row r="56" spans="3:10" ht="15" customHeight="1">
      <c r="C56" s="4"/>
      <c r="D56" s="4"/>
      <c r="E56" s="4"/>
      <c r="F56" s="4"/>
      <c r="G56" s="4"/>
      <c r="H56" s="4"/>
      <c r="I56" s="4"/>
      <c r="J56" s="4"/>
    </row>
    <row r="57" spans="3:10" ht="15" customHeight="1">
      <c r="C57" s="4"/>
      <c r="D57" s="4"/>
      <c r="E57" s="4"/>
      <c r="F57" s="4"/>
      <c r="G57" s="4"/>
      <c r="H57" s="4"/>
      <c r="I57" s="4"/>
      <c r="J57" s="4"/>
    </row>
    <row r="58" spans="3:10" ht="15" customHeight="1">
      <c r="C58" s="4"/>
      <c r="D58" s="4"/>
      <c r="E58" s="4"/>
      <c r="F58" s="4"/>
      <c r="G58" s="4"/>
      <c r="H58" s="4"/>
      <c r="I58" s="4"/>
      <c r="J58" s="4"/>
    </row>
    <row r="59" spans="3:10" ht="15" customHeight="1">
      <c r="C59" s="4"/>
      <c r="D59" s="4"/>
      <c r="E59" s="4"/>
      <c r="F59" s="4"/>
      <c r="G59" s="4"/>
      <c r="H59" s="4"/>
      <c r="I59" s="4"/>
      <c r="J59" s="4"/>
    </row>
  </sheetData>
  <mergeCells count="3">
    <mergeCell ref="C1:J1"/>
    <mergeCell ref="C2:J2"/>
    <mergeCell ref="C3:J3"/>
  </mergeCells>
  <pageMargins left="0.7" right="0.7" top="0.75" bottom="0.75" header="0.3" footer="0.3"/>
  <ignoredErrors>
    <ignoredError sqref="C7:J9 G23:G24 B9 G1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6F8E6-5D69-4C2F-A39B-1ECFC7FBD431}">
  <sheetPr>
    <tabColor rgb="FFFF0000"/>
  </sheetPr>
  <dimension ref="A1:J44"/>
  <sheetViews>
    <sheetView zoomScale="85" zoomScaleNormal="85" workbookViewId="0"/>
  </sheetViews>
  <sheetFormatPr defaultColWidth="13.33203125" defaultRowHeight="13.2"/>
  <cols>
    <col min="1" max="1" width="41" style="79" customWidth="1"/>
    <col min="2" max="2" width="12.88671875" style="79" customWidth="1"/>
    <col min="3" max="10" width="14.109375" style="79" customWidth="1"/>
    <col min="11" max="16384" width="13.33203125" style="79"/>
  </cols>
  <sheetData>
    <row r="1" spans="1:10" s="73" customFormat="1">
      <c r="C1" s="164" t="s">
        <v>28</v>
      </c>
      <c r="D1" s="164"/>
      <c r="E1" s="164"/>
      <c r="F1" s="164"/>
      <c r="G1" s="164"/>
      <c r="H1" s="164"/>
      <c r="I1" s="164"/>
      <c r="J1" s="164"/>
    </row>
    <row r="2" spans="1:10" s="73" customFormat="1">
      <c r="C2" s="165" t="s">
        <v>230</v>
      </c>
      <c r="D2" s="165"/>
      <c r="E2" s="165"/>
      <c r="F2" s="165"/>
      <c r="G2" s="165"/>
      <c r="H2" s="165"/>
      <c r="I2" s="165"/>
      <c r="J2" s="165"/>
    </row>
    <row r="3" spans="1:10" s="73" customFormat="1">
      <c r="C3" s="166" t="s">
        <v>62</v>
      </c>
      <c r="D3" s="166"/>
      <c r="E3" s="166"/>
      <c r="F3" s="166"/>
      <c r="G3" s="166"/>
      <c r="H3" s="166"/>
      <c r="I3" s="166"/>
      <c r="J3" s="166"/>
    </row>
    <row r="4" spans="1:10" ht="15" customHeight="1">
      <c r="A4" s="4"/>
      <c r="B4" s="4"/>
    </row>
    <row r="5" spans="1:10">
      <c r="A5" s="18"/>
      <c r="B5" s="109" t="s">
        <v>34</v>
      </c>
      <c r="C5" s="96" t="s">
        <v>30</v>
      </c>
      <c r="D5" s="96" t="s">
        <v>31</v>
      </c>
      <c r="E5" s="96" t="s">
        <v>32</v>
      </c>
      <c r="F5" s="96" t="s">
        <v>33</v>
      </c>
      <c r="G5" s="109" t="s">
        <v>34</v>
      </c>
      <c r="H5" s="96" t="s">
        <v>30</v>
      </c>
      <c r="I5" s="96" t="s">
        <v>31</v>
      </c>
      <c r="J5" s="96" t="s">
        <v>32</v>
      </c>
    </row>
    <row r="6" spans="1:10" ht="15" customHeight="1">
      <c r="A6" s="9" t="s">
        <v>63</v>
      </c>
      <c r="B6" s="110">
        <v>2022</v>
      </c>
      <c r="C6" s="106">
        <v>2023</v>
      </c>
      <c r="D6" s="106">
        <v>2023</v>
      </c>
      <c r="E6" s="106">
        <v>2023</v>
      </c>
      <c r="F6" s="106">
        <v>2023</v>
      </c>
      <c r="G6" s="110">
        <v>2023</v>
      </c>
      <c r="H6" s="106">
        <v>2024</v>
      </c>
      <c r="I6" s="106">
        <v>2024</v>
      </c>
      <c r="J6" s="106">
        <v>2024</v>
      </c>
    </row>
    <row r="7" spans="1:10" ht="15" customHeight="1">
      <c r="A7" s="35" t="s">
        <v>35</v>
      </c>
      <c r="B7" s="98">
        <v>730188000</v>
      </c>
      <c r="C7" s="7">
        <v>207564000</v>
      </c>
      <c r="D7" s="7">
        <v>216434000</v>
      </c>
      <c r="E7" s="7">
        <v>201037000</v>
      </c>
      <c r="F7" s="7">
        <v>252586000</v>
      </c>
      <c r="G7" s="98">
        <v>877621000</v>
      </c>
      <c r="H7" s="7">
        <v>265894000</v>
      </c>
      <c r="I7" s="7">
        <v>278420000</v>
      </c>
      <c r="J7" s="7">
        <v>255172000</v>
      </c>
    </row>
    <row r="8" spans="1:10" ht="15" customHeight="1">
      <c r="A8" s="51" t="s">
        <v>107</v>
      </c>
      <c r="B8" s="98">
        <f>-'5_Adjusted Expenses'!B9</f>
        <v>-187012000</v>
      </c>
      <c r="C8" s="24">
        <f>-'5_Adjusted Expenses'!C9</f>
        <v>-51169000</v>
      </c>
      <c r="D8" s="24">
        <f>-'5_Adjusted Expenses'!D9</f>
        <v>-52364000</v>
      </c>
      <c r="E8" s="24">
        <f>-'5_Adjusted Expenses'!E9</f>
        <v>-35544000</v>
      </c>
      <c r="F8" s="24">
        <f>-'5_Adjusted Expenses'!F9</f>
        <v>-75112000</v>
      </c>
      <c r="G8" s="98">
        <f>-'5_Adjusted Expenses'!G9</f>
        <v>-214188000</v>
      </c>
      <c r="H8" s="24">
        <f>-'5_Adjusted Expenses'!H9</f>
        <v>-90943000</v>
      </c>
      <c r="I8" s="24">
        <f>-'5_Adjusted Expenses'!I9</f>
        <v>-95916000</v>
      </c>
      <c r="J8" s="24">
        <f>-'5_Adjusted Expenses'!J9</f>
        <v>-63002000</v>
      </c>
    </row>
    <row r="9" spans="1:10" ht="15" customHeight="1">
      <c r="A9" s="150" t="s">
        <v>110</v>
      </c>
      <c r="B9" s="98">
        <f>-'5_Adjusted Expenses'!B13</f>
        <v>-127015000</v>
      </c>
      <c r="C9" s="24">
        <f>-'5_Adjusted Expenses'!C13</f>
        <v>-33271000</v>
      </c>
      <c r="D9" s="24">
        <f>-'5_Adjusted Expenses'!D13</f>
        <v>-31719000</v>
      </c>
      <c r="E9" s="24">
        <f>-'5_Adjusted Expenses'!E13</f>
        <v>-34419000</v>
      </c>
      <c r="F9" s="24">
        <f>-'5_Adjusted Expenses'!F13</f>
        <v>-45768000</v>
      </c>
      <c r="G9" s="98">
        <f>-'5_Adjusted Expenses'!G13</f>
        <v>-145177000</v>
      </c>
      <c r="H9" s="24">
        <f>-'5_Adjusted Expenses'!H13</f>
        <v>-35198000</v>
      </c>
      <c r="I9" s="24">
        <f>-'5_Adjusted Expenses'!I13</f>
        <v>-38330000</v>
      </c>
      <c r="J9" s="24">
        <f>-'5_Adjusted Expenses'!J13</f>
        <v>-36280000</v>
      </c>
    </row>
    <row r="10" spans="1:10" ht="15" customHeight="1">
      <c r="A10" s="150" t="s">
        <v>115</v>
      </c>
      <c r="B10" s="98">
        <f>-'5_Adjusted Expenses'!B19</f>
        <v>-217379000</v>
      </c>
      <c r="C10" s="24">
        <f>-'5_Adjusted Expenses'!C19</f>
        <v>-64625000</v>
      </c>
      <c r="D10" s="24">
        <f>-'5_Adjusted Expenses'!D19</f>
        <v>-69008000</v>
      </c>
      <c r="E10" s="24">
        <f>-'5_Adjusted Expenses'!E19</f>
        <v>-57506000</v>
      </c>
      <c r="F10" s="24">
        <f>-'5_Adjusted Expenses'!F19</f>
        <v>-66408000</v>
      </c>
      <c r="G10" s="98">
        <f>-'5_Adjusted Expenses'!G19</f>
        <v>-257547000</v>
      </c>
      <c r="H10" s="24">
        <v>-69532000</v>
      </c>
      <c r="I10" s="24">
        <v>-71361000</v>
      </c>
      <c r="J10" s="24">
        <v>-69334000</v>
      </c>
    </row>
    <row r="11" spans="1:10" ht="15" customHeight="1">
      <c r="A11" s="150" t="s">
        <v>120</v>
      </c>
      <c r="B11" s="98">
        <f>-'5_Adjusted Expenses'!B26</f>
        <v>-72936000</v>
      </c>
      <c r="C11" s="24">
        <f>-'5_Adjusted Expenses'!C26</f>
        <v>-21829000</v>
      </c>
      <c r="D11" s="24">
        <f>-'5_Adjusted Expenses'!D26</f>
        <v>-23241000</v>
      </c>
      <c r="E11" s="24">
        <f>-'5_Adjusted Expenses'!E26</f>
        <v>-23082000</v>
      </c>
      <c r="F11" s="24">
        <f>-'5_Adjusted Expenses'!F26</f>
        <v>-25757000</v>
      </c>
      <c r="G11" s="98">
        <f>-'5_Adjusted Expenses'!G26</f>
        <v>-93909000</v>
      </c>
      <c r="H11" s="24">
        <f>-'5_Adjusted Expenses'!H26</f>
        <v>-23031000</v>
      </c>
      <c r="I11" s="24">
        <f>-'5_Adjusted Expenses'!I26</f>
        <v>-23964000</v>
      </c>
      <c r="J11" s="24">
        <f>-'5_Adjusted Expenses'!J26</f>
        <v>-20770000</v>
      </c>
    </row>
    <row r="12" spans="1:10" ht="15" customHeight="1" thickBot="1">
      <c r="A12" s="151" t="s">
        <v>121</v>
      </c>
      <c r="B12" s="153">
        <f t="shared" ref="B12:J12" si="0">SUM(B7:B11)</f>
        <v>125846000</v>
      </c>
      <c r="C12" s="154">
        <f t="shared" si="0"/>
        <v>36670000</v>
      </c>
      <c r="D12" s="154">
        <f t="shared" si="0"/>
        <v>40102000</v>
      </c>
      <c r="E12" s="154">
        <f t="shared" si="0"/>
        <v>50486000</v>
      </c>
      <c r="F12" s="154">
        <f t="shared" si="0"/>
        <v>39541000</v>
      </c>
      <c r="G12" s="153">
        <f t="shared" si="0"/>
        <v>166800000</v>
      </c>
      <c r="H12" s="154">
        <f t="shared" si="0"/>
        <v>47190000</v>
      </c>
      <c r="I12" s="154">
        <f t="shared" si="0"/>
        <v>48849000</v>
      </c>
      <c r="J12" s="154">
        <f t="shared" si="0"/>
        <v>65786000</v>
      </c>
    </row>
    <row r="13" spans="1:10" ht="15" customHeight="1" thickTop="1">
      <c r="A13" s="4"/>
      <c r="B13" s="4"/>
      <c r="C13" s="4"/>
      <c r="D13" s="4"/>
      <c r="E13" s="4"/>
      <c r="F13" s="4"/>
      <c r="G13" s="4"/>
      <c r="H13" s="4"/>
      <c r="I13" s="4"/>
      <c r="J13" s="4"/>
    </row>
    <row r="14" spans="1:10" ht="15" customHeight="1">
      <c r="A14" s="4"/>
      <c r="B14" s="4"/>
      <c r="C14" s="4"/>
      <c r="D14" s="4"/>
      <c r="E14" s="4"/>
      <c r="F14" s="4"/>
      <c r="G14" s="4"/>
      <c r="H14" s="4"/>
      <c r="I14" s="4"/>
      <c r="J14" s="4"/>
    </row>
    <row r="15" spans="1:10" ht="63.45" customHeight="1">
      <c r="A15" s="104" t="s">
        <v>90</v>
      </c>
      <c r="B15" s="104"/>
      <c r="C15" s="4"/>
      <c r="D15" s="4"/>
      <c r="E15" s="4"/>
      <c r="F15" s="4"/>
      <c r="G15" s="4"/>
      <c r="H15" s="4"/>
      <c r="I15" s="4"/>
      <c r="J15" s="4"/>
    </row>
    <row r="16" spans="1:10">
      <c r="A16" s="140"/>
      <c r="B16" s="140"/>
      <c r="C16" s="4"/>
      <c r="D16" s="4"/>
      <c r="E16" s="4"/>
      <c r="F16" s="4"/>
      <c r="G16" s="4"/>
      <c r="H16" s="4"/>
      <c r="I16" s="4"/>
      <c r="J16" s="4"/>
    </row>
    <row r="17" spans="1:10" ht="15" customHeight="1">
      <c r="C17" s="4"/>
      <c r="D17" s="4"/>
      <c r="E17" s="4"/>
      <c r="F17" s="4"/>
      <c r="G17" s="4"/>
      <c r="H17" s="4"/>
      <c r="I17" s="4"/>
      <c r="J17" s="4"/>
    </row>
    <row r="18" spans="1:10" ht="15" customHeight="1">
      <c r="A18" s="152" t="s">
        <v>231</v>
      </c>
      <c r="B18" s="142"/>
      <c r="C18" s="142"/>
      <c r="D18" s="142"/>
      <c r="E18" s="142"/>
      <c r="F18" s="142"/>
      <c r="G18" s="142"/>
      <c r="H18" s="142"/>
      <c r="I18" s="142"/>
      <c r="J18" s="142"/>
    </row>
    <row r="19" spans="1:10" ht="15" customHeight="1">
      <c r="A19" s="152"/>
      <c r="B19" s="142"/>
      <c r="C19" s="142"/>
      <c r="D19" s="142"/>
      <c r="E19" s="142"/>
      <c r="F19" s="142"/>
      <c r="G19" s="142"/>
      <c r="H19" s="142"/>
      <c r="I19" s="142"/>
      <c r="J19" s="142"/>
    </row>
    <row r="20" spans="1:10" ht="15" customHeight="1">
      <c r="B20" s="142"/>
      <c r="C20" s="142"/>
      <c r="D20" s="142"/>
      <c r="E20" s="142"/>
      <c r="F20" s="142"/>
      <c r="G20" s="142"/>
      <c r="H20" s="142"/>
      <c r="I20" s="142"/>
      <c r="J20" s="142"/>
    </row>
    <row r="21" spans="1:10" ht="15" customHeight="1">
      <c r="B21" s="142"/>
      <c r="C21" s="142"/>
      <c r="D21" s="142"/>
      <c r="E21" s="142"/>
      <c r="F21" s="142"/>
      <c r="G21" s="142"/>
      <c r="H21" s="142"/>
      <c r="I21" s="142"/>
      <c r="J21" s="142"/>
    </row>
    <row r="22" spans="1:10" ht="15" customHeight="1">
      <c r="C22" s="4"/>
      <c r="D22" s="4"/>
      <c r="E22" s="4"/>
      <c r="F22" s="4"/>
      <c r="G22" s="4"/>
      <c r="H22" s="4"/>
      <c r="I22" s="4"/>
      <c r="J22" s="4"/>
    </row>
    <row r="23" spans="1:10" ht="15" customHeight="1">
      <c r="C23" s="4"/>
      <c r="D23" s="4"/>
      <c r="E23" s="4"/>
      <c r="F23" s="4"/>
      <c r="G23" s="4"/>
      <c r="H23" s="4"/>
      <c r="I23" s="4"/>
      <c r="J23" s="4"/>
    </row>
    <row r="24" spans="1:10" ht="15" customHeight="1">
      <c r="C24" s="4"/>
      <c r="D24" s="4"/>
      <c r="E24" s="4"/>
      <c r="F24" s="4"/>
      <c r="G24" s="4"/>
      <c r="H24" s="4"/>
      <c r="I24" s="4"/>
      <c r="J24" s="4"/>
    </row>
    <row r="25" spans="1:10" ht="15" customHeight="1">
      <c r="C25" s="4"/>
      <c r="D25" s="4"/>
      <c r="E25" s="4"/>
      <c r="F25" s="7"/>
      <c r="G25" s="4"/>
      <c r="H25" s="4"/>
      <c r="I25" s="4"/>
      <c r="J25" s="4"/>
    </row>
    <row r="26" spans="1:10" ht="15" customHeight="1">
      <c r="C26" s="4"/>
      <c r="D26" s="4"/>
      <c r="E26" s="4"/>
      <c r="F26" s="4"/>
      <c r="G26" s="4"/>
      <c r="H26" s="4"/>
      <c r="I26" s="4"/>
      <c r="J26" s="4"/>
    </row>
    <row r="27" spans="1:10" ht="15" customHeight="1">
      <c r="C27" s="4"/>
      <c r="D27" s="4"/>
      <c r="E27" s="4"/>
      <c r="F27" s="4"/>
      <c r="G27" s="4"/>
      <c r="H27" s="4"/>
      <c r="I27" s="4"/>
      <c r="J27" s="4"/>
    </row>
    <row r="28" spans="1:10" ht="15" customHeight="1">
      <c r="C28" s="4"/>
      <c r="D28" s="4"/>
      <c r="E28" s="4"/>
      <c r="F28" s="4"/>
      <c r="G28" s="4"/>
      <c r="H28" s="4"/>
      <c r="I28" s="4"/>
      <c r="J28" s="4"/>
    </row>
    <row r="29" spans="1:10" ht="15" customHeight="1">
      <c r="C29" s="4"/>
      <c r="D29" s="4"/>
      <c r="E29" s="4"/>
      <c r="F29" s="4"/>
      <c r="G29" s="4"/>
      <c r="H29" s="4"/>
      <c r="I29" s="4"/>
      <c r="J29" s="4"/>
    </row>
    <row r="30" spans="1:10" ht="15" customHeight="1">
      <c r="C30" s="4"/>
      <c r="D30" s="4"/>
      <c r="E30" s="4"/>
      <c r="F30" s="4"/>
      <c r="G30" s="4"/>
      <c r="H30" s="4"/>
      <c r="I30" s="4"/>
      <c r="J30" s="4"/>
    </row>
    <row r="31" spans="1:10" ht="15" customHeight="1">
      <c r="C31" s="4"/>
      <c r="D31" s="4"/>
      <c r="E31" s="4"/>
      <c r="F31" s="4"/>
      <c r="G31" s="4"/>
      <c r="H31" s="7"/>
      <c r="I31" s="4"/>
      <c r="J31" s="4"/>
    </row>
    <row r="32" spans="1:10" ht="15" customHeight="1">
      <c r="C32" s="4"/>
      <c r="D32" s="4"/>
      <c r="E32" s="4"/>
      <c r="F32" s="4"/>
      <c r="G32" s="4"/>
      <c r="H32" s="4"/>
      <c r="I32" s="4"/>
      <c r="J32" s="4"/>
    </row>
    <row r="33" spans="3:10" ht="15" customHeight="1">
      <c r="C33" s="4"/>
      <c r="D33" s="4"/>
      <c r="E33" s="4"/>
      <c r="F33" s="4"/>
      <c r="G33" s="4"/>
      <c r="H33" s="4"/>
      <c r="I33" s="4"/>
      <c r="J33" s="4"/>
    </row>
    <row r="34" spans="3:10" ht="15" customHeight="1">
      <c r="C34" s="4"/>
      <c r="D34" s="4"/>
      <c r="E34" s="4"/>
      <c r="F34" s="4"/>
      <c r="G34" s="4"/>
      <c r="H34" s="4"/>
      <c r="I34" s="4"/>
      <c r="J34" s="4"/>
    </row>
    <row r="35" spans="3:10" ht="15" customHeight="1">
      <c r="C35" s="4"/>
      <c r="D35" s="4"/>
      <c r="E35" s="4"/>
      <c r="F35" s="4"/>
      <c r="G35" s="4"/>
      <c r="H35" s="4"/>
      <c r="I35" s="4"/>
      <c r="J35" s="4"/>
    </row>
    <row r="36" spans="3:10" ht="15" customHeight="1">
      <c r="C36" s="4"/>
      <c r="D36" s="4"/>
      <c r="E36" s="4"/>
      <c r="F36" s="4"/>
      <c r="G36" s="4"/>
      <c r="H36" s="4"/>
      <c r="I36" s="4"/>
      <c r="J36" s="4"/>
    </row>
    <row r="37" spans="3:10" ht="15" customHeight="1">
      <c r="C37" s="4"/>
      <c r="D37" s="4"/>
      <c r="E37" s="4"/>
      <c r="F37" s="4"/>
      <c r="G37" s="4"/>
      <c r="H37" s="4"/>
      <c r="I37" s="4"/>
      <c r="J37" s="4"/>
    </row>
    <row r="38" spans="3:10" ht="15" customHeight="1">
      <c r="C38" s="4"/>
      <c r="D38" s="4"/>
      <c r="E38" s="4"/>
      <c r="F38" s="4"/>
      <c r="G38" s="4"/>
      <c r="H38" s="4"/>
      <c r="I38" s="4"/>
      <c r="J38" s="4"/>
    </row>
    <row r="39" spans="3:10" ht="15" customHeight="1">
      <c r="C39" s="4"/>
      <c r="D39" s="4"/>
      <c r="E39" s="4"/>
      <c r="F39" s="4"/>
      <c r="G39" s="4"/>
      <c r="H39" s="4"/>
      <c r="I39" s="4"/>
      <c r="J39" s="4"/>
    </row>
    <row r="40" spans="3:10" ht="15" customHeight="1">
      <c r="C40" s="4"/>
      <c r="D40" s="4"/>
      <c r="E40" s="4"/>
      <c r="F40" s="4"/>
      <c r="G40" s="4"/>
      <c r="H40" s="4"/>
      <c r="I40" s="4"/>
      <c r="J40" s="4"/>
    </row>
    <row r="41" spans="3:10" ht="15" customHeight="1">
      <c r="C41" s="4"/>
      <c r="D41" s="4"/>
      <c r="E41" s="4"/>
      <c r="F41" s="4"/>
      <c r="G41" s="4"/>
      <c r="H41" s="4"/>
      <c r="I41" s="4"/>
      <c r="J41" s="4"/>
    </row>
    <row r="42" spans="3:10" ht="15" customHeight="1">
      <c r="C42" s="4"/>
      <c r="D42" s="4"/>
      <c r="E42" s="4"/>
      <c r="F42" s="4"/>
      <c r="G42" s="4"/>
      <c r="H42" s="4"/>
      <c r="I42" s="4"/>
      <c r="J42" s="4"/>
    </row>
    <row r="43" spans="3:10" ht="15" customHeight="1">
      <c r="C43" s="4"/>
      <c r="D43" s="4"/>
      <c r="E43" s="4"/>
      <c r="F43" s="4"/>
      <c r="G43" s="4"/>
      <c r="H43" s="4"/>
      <c r="I43" s="4"/>
      <c r="J43" s="4"/>
    </row>
    <row r="44" spans="3:10" ht="15" customHeight="1">
      <c r="C44" s="4"/>
      <c r="D44" s="4"/>
      <c r="E44" s="4"/>
      <c r="F44" s="4"/>
      <c r="G44" s="4"/>
      <c r="H44" s="4"/>
      <c r="I44" s="4"/>
      <c r="J44" s="4"/>
    </row>
  </sheetData>
  <mergeCells count="3">
    <mergeCell ref="C1:J1"/>
    <mergeCell ref="C2:J2"/>
    <mergeCell ref="C3:J3"/>
  </mergeCells>
  <pageMargins left="0.7" right="0.7" top="0.75" bottom="0.75" header="0.3" footer="0.3"/>
  <ignoredErrors>
    <ignoredError sqref="B12:J1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53"/>
  <sheetViews>
    <sheetView zoomScale="85" zoomScaleNormal="85" workbookViewId="0">
      <pane xSplit="1" ySplit="6" topLeftCell="B7" activePane="bottomRight" state="frozen"/>
      <selection pane="topRight"/>
      <selection pane="bottomLeft"/>
      <selection pane="bottomRight"/>
    </sheetView>
  </sheetViews>
  <sheetFormatPr defaultColWidth="13.33203125" defaultRowHeight="13.2"/>
  <cols>
    <col min="1" max="1" width="49.6640625" style="1" customWidth="1"/>
    <col min="2" max="4" width="19.33203125" style="1" customWidth="1"/>
    <col min="5" max="5" width="17.109375" style="1" bestFit="1" customWidth="1"/>
    <col min="6" max="12" width="19.33203125" style="1" customWidth="1"/>
    <col min="13" max="13" width="19" style="1" customWidth="1"/>
    <col min="14" max="14" width="18.33203125" style="1" customWidth="1"/>
    <col min="15" max="16384" width="13.33203125" style="1"/>
  </cols>
  <sheetData>
    <row r="1" spans="1:13" ht="15" customHeight="1">
      <c r="A1" s="4"/>
      <c r="B1" s="163" t="s">
        <v>28</v>
      </c>
      <c r="C1" s="163"/>
      <c r="D1" s="163"/>
      <c r="E1" s="163"/>
      <c r="F1" s="163"/>
      <c r="G1" s="163"/>
      <c r="H1" s="163"/>
      <c r="I1" s="163"/>
      <c r="J1" s="163"/>
      <c r="K1" s="163"/>
      <c r="L1" s="163"/>
      <c r="M1" s="167"/>
    </row>
    <row r="2" spans="1:13" ht="15" customHeight="1">
      <c r="A2" s="4"/>
      <c r="B2" s="163" t="s">
        <v>122</v>
      </c>
      <c r="C2" s="163"/>
      <c r="D2" s="163"/>
      <c r="E2" s="163"/>
      <c r="F2" s="163"/>
      <c r="G2" s="163"/>
      <c r="H2" s="163"/>
      <c r="I2" s="163"/>
      <c r="J2" s="163"/>
      <c r="K2" s="163"/>
      <c r="L2" s="163"/>
      <c r="M2" s="167"/>
    </row>
    <row r="3" spans="1:13" ht="15" customHeight="1">
      <c r="A3" s="4"/>
      <c r="B3" s="163" t="s">
        <v>62</v>
      </c>
      <c r="C3" s="163"/>
      <c r="D3" s="163"/>
      <c r="E3" s="163"/>
      <c r="F3" s="163"/>
      <c r="G3" s="163"/>
      <c r="H3" s="163"/>
      <c r="I3" s="163"/>
      <c r="J3" s="163"/>
      <c r="K3" s="163"/>
      <c r="L3" s="163"/>
      <c r="M3" s="167"/>
    </row>
    <row r="4" spans="1:13" ht="15" customHeight="1">
      <c r="A4" s="4"/>
      <c r="B4" s="4"/>
      <c r="C4" s="4"/>
      <c r="D4" s="4"/>
      <c r="E4" s="4"/>
      <c r="F4" s="4"/>
      <c r="G4" s="4"/>
      <c r="H4" s="4"/>
      <c r="I4" s="4"/>
      <c r="J4" s="4"/>
      <c r="K4" s="4"/>
      <c r="L4" s="4"/>
      <c r="M4" s="4"/>
    </row>
    <row r="5" spans="1:13" ht="30.75" customHeight="1">
      <c r="A5" s="4"/>
      <c r="B5" s="107" t="s">
        <v>123</v>
      </c>
      <c r="C5" s="96" t="s">
        <v>124</v>
      </c>
      <c r="D5" s="96" t="s">
        <v>125</v>
      </c>
      <c r="E5" s="96" t="s">
        <v>126</v>
      </c>
      <c r="F5" s="107" t="s">
        <v>123</v>
      </c>
      <c r="G5" s="96" t="s">
        <v>124</v>
      </c>
      <c r="H5" s="96" t="s">
        <v>125</v>
      </c>
      <c r="I5" s="96" t="s">
        <v>126</v>
      </c>
      <c r="J5" s="107" t="s">
        <v>127</v>
      </c>
      <c r="K5" s="96" t="s">
        <v>124</v>
      </c>
      <c r="L5" s="96" t="s">
        <v>125</v>
      </c>
      <c r="M5" s="96" t="s">
        <v>126</v>
      </c>
    </row>
    <row r="6" spans="1:13" ht="15" customHeight="1">
      <c r="A6" s="27" t="s">
        <v>63</v>
      </c>
      <c r="B6" s="108">
        <v>2021</v>
      </c>
      <c r="C6" s="106">
        <v>2022</v>
      </c>
      <c r="D6" s="106">
        <v>2022</v>
      </c>
      <c r="E6" s="106">
        <v>2022</v>
      </c>
      <c r="F6" s="108">
        <v>2022</v>
      </c>
      <c r="G6" s="106">
        <v>2023</v>
      </c>
      <c r="H6" s="106">
        <v>2023</v>
      </c>
      <c r="I6" s="106">
        <v>2023</v>
      </c>
      <c r="J6" s="108">
        <v>2023</v>
      </c>
      <c r="K6" s="106">
        <v>2024</v>
      </c>
      <c r="L6" s="106">
        <v>2024</v>
      </c>
      <c r="M6" s="106">
        <v>2024</v>
      </c>
    </row>
    <row r="7" spans="1:13" ht="15" customHeight="1">
      <c r="A7" s="28" t="s">
        <v>128</v>
      </c>
      <c r="B7" s="42"/>
      <c r="C7" s="26"/>
      <c r="D7" s="26"/>
      <c r="E7" s="26"/>
      <c r="F7" s="42"/>
      <c r="G7" s="26"/>
      <c r="H7" s="26"/>
      <c r="I7" s="26"/>
      <c r="J7" s="42"/>
      <c r="K7" s="26"/>
      <c r="L7" s="26"/>
      <c r="M7" s="26"/>
    </row>
    <row r="8" spans="1:13" ht="15" customHeight="1">
      <c r="A8" s="4" t="s">
        <v>129</v>
      </c>
      <c r="B8" s="45"/>
      <c r="C8" s="4"/>
      <c r="D8" s="4"/>
      <c r="E8" s="4"/>
      <c r="F8" s="45"/>
      <c r="G8" s="4"/>
      <c r="H8" s="4"/>
      <c r="I8" s="4"/>
      <c r="J8" s="45"/>
      <c r="K8" s="4"/>
      <c r="L8" s="4"/>
    </row>
    <row r="9" spans="1:13" ht="15" customHeight="1">
      <c r="A9" s="29" t="s">
        <v>130</v>
      </c>
      <c r="B9" s="24">
        <v>742773000</v>
      </c>
      <c r="C9" s="7">
        <v>715527000</v>
      </c>
      <c r="D9" s="7">
        <v>715560000</v>
      </c>
      <c r="E9" s="7">
        <v>512492000</v>
      </c>
      <c r="F9" s="24">
        <v>243757000</v>
      </c>
      <c r="G9" s="7">
        <v>239634000</v>
      </c>
      <c r="H9" s="7">
        <v>263746000</v>
      </c>
      <c r="I9" s="7">
        <v>289701000</v>
      </c>
      <c r="J9" s="24">
        <v>277174000</v>
      </c>
      <c r="K9" s="7">
        <v>274628000</v>
      </c>
      <c r="L9" s="7">
        <v>322218000</v>
      </c>
      <c r="M9" s="7">
        <v>368379000</v>
      </c>
    </row>
    <row r="10" spans="1:13" ht="15" customHeight="1">
      <c r="A10" s="29" t="s">
        <v>131</v>
      </c>
      <c r="B10" s="24">
        <v>33943000</v>
      </c>
      <c r="C10" s="7">
        <v>51228000</v>
      </c>
      <c r="D10" s="7">
        <v>50941000</v>
      </c>
      <c r="E10" s="7">
        <v>53287000</v>
      </c>
      <c r="F10" s="24">
        <v>63412000</v>
      </c>
      <c r="G10" s="7">
        <v>67792000</v>
      </c>
      <c r="H10" s="7">
        <v>63675000</v>
      </c>
      <c r="I10" s="7">
        <v>61438000</v>
      </c>
      <c r="J10" s="24">
        <v>71246000</v>
      </c>
      <c r="K10" s="7">
        <v>82776000</v>
      </c>
      <c r="L10" s="7">
        <v>97985000</v>
      </c>
      <c r="M10" s="7">
        <v>66240000</v>
      </c>
    </row>
    <row r="11" spans="1:13" ht="15" customHeight="1">
      <c r="A11" s="29" t="s">
        <v>132</v>
      </c>
      <c r="B11" s="24">
        <v>40617000</v>
      </c>
      <c r="C11" s="7">
        <v>37587000</v>
      </c>
      <c r="D11" s="7">
        <v>46819000</v>
      </c>
      <c r="E11" s="7">
        <v>45653000</v>
      </c>
      <c r="F11" s="24">
        <v>50482000</v>
      </c>
      <c r="G11" s="7">
        <v>58231000</v>
      </c>
      <c r="H11" s="7">
        <v>58668000</v>
      </c>
      <c r="I11" s="7">
        <v>62483000</v>
      </c>
      <c r="J11" s="24">
        <v>60869000</v>
      </c>
      <c r="K11" s="7">
        <v>93956000</v>
      </c>
      <c r="L11" s="7">
        <v>93808000</v>
      </c>
      <c r="M11" s="7">
        <v>94950000</v>
      </c>
    </row>
    <row r="12" spans="1:13" ht="15" customHeight="1">
      <c r="A12" s="29" t="s">
        <v>133</v>
      </c>
      <c r="B12" s="24">
        <v>31161000</v>
      </c>
      <c r="C12" s="7">
        <v>31318000</v>
      </c>
      <c r="D12" s="7">
        <v>32172000</v>
      </c>
      <c r="E12" s="7">
        <v>33340000</v>
      </c>
      <c r="F12" s="24">
        <v>42913000</v>
      </c>
      <c r="G12" s="7">
        <v>39666000</v>
      </c>
      <c r="H12" s="7">
        <v>34883000</v>
      </c>
      <c r="I12" s="7">
        <v>31529000</v>
      </c>
      <c r="J12" s="24">
        <v>33252000</v>
      </c>
      <c r="K12" s="7">
        <v>32473000</v>
      </c>
      <c r="L12" s="7">
        <v>32527000</v>
      </c>
      <c r="M12" s="7">
        <v>27189000</v>
      </c>
    </row>
    <row r="13" spans="1:13" ht="15" customHeight="1">
      <c r="A13" s="30" t="s">
        <v>134</v>
      </c>
      <c r="B13" s="25">
        <v>1548000</v>
      </c>
      <c r="C13" s="20">
        <v>979000</v>
      </c>
      <c r="D13" s="20">
        <v>1676000</v>
      </c>
      <c r="E13" s="20">
        <v>1608000</v>
      </c>
      <c r="F13" s="25">
        <v>1631000</v>
      </c>
      <c r="G13" s="20">
        <v>1641000</v>
      </c>
      <c r="H13" s="20">
        <v>1430000</v>
      </c>
      <c r="I13" s="20">
        <v>2078000</v>
      </c>
      <c r="J13" s="25">
        <v>6527000</v>
      </c>
      <c r="K13" s="20">
        <v>5392000</v>
      </c>
      <c r="L13" s="20">
        <v>7611000</v>
      </c>
      <c r="M13" s="20">
        <v>6470000</v>
      </c>
    </row>
    <row r="14" spans="1:13" ht="15" customHeight="1">
      <c r="A14" s="31" t="s">
        <v>135</v>
      </c>
      <c r="B14" s="43">
        <v>850042000</v>
      </c>
      <c r="C14" s="32">
        <v>836639000</v>
      </c>
      <c r="D14" s="32">
        <v>847168000</v>
      </c>
      <c r="E14" s="32">
        <v>646380000</v>
      </c>
      <c r="F14" s="43">
        <v>402195000</v>
      </c>
      <c r="G14" s="32">
        <v>406964000</v>
      </c>
      <c r="H14" s="32">
        <v>422402000</v>
      </c>
      <c r="I14" s="32">
        <v>447229000</v>
      </c>
      <c r="J14" s="43">
        <v>449068000</v>
      </c>
      <c r="K14" s="32">
        <v>489225000</v>
      </c>
      <c r="L14" s="32">
        <v>554149000</v>
      </c>
      <c r="M14" s="32">
        <v>563228000</v>
      </c>
    </row>
    <row r="15" spans="1:13" ht="15" customHeight="1">
      <c r="A15" s="26" t="s">
        <v>136</v>
      </c>
      <c r="B15" s="42"/>
      <c r="C15" s="26"/>
      <c r="D15" s="26"/>
      <c r="E15" s="26"/>
      <c r="F15" s="42"/>
      <c r="G15" s="26"/>
      <c r="H15" s="26"/>
      <c r="I15" s="26"/>
      <c r="J15" s="42"/>
      <c r="K15" s="26"/>
      <c r="L15" s="26"/>
      <c r="M15" s="26"/>
    </row>
    <row r="16" spans="1:13" ht="15" customHeight="1">
      <c r="A16" s="29" t="s">
        <v>137</v>
      </c>
      <c r="B16" s="24">
        <v>35923000</v>
      </c>
      <c r="C16" s="7">
        <v>35294000</v>
      </c>
      <c r="D16" s="7">
        <v>37090000</v>
      </c>
      <c r="E16" s="7">
        <v>36733000</v>
      </c>
      <c r="F16" s="24">
        <v>37887000</v>
      </c>
      <c r="G16" s="7">
        <v>37934000</v>
      </c>
      <c r="H16" s="7">
        <v>38343000</v>
      </c>
      <c r="I16" s="7">
        <v>44010000</v>
      </c>
      <c r="J16" s="24">
        <v>72762000</v>
      </c>
      <c r="K16" s="7">
        <v>71163000</v>
      </c>
      <c r="L16" s="7">
        <v>70208000</v>
      </c>
      <c r="M16" s="7">
        <v>66273000</v>
      </c>
    </row>
    <row r="17" spans="1:13" ht="15" customHeight="1">
      <c r="A17" s="29" t="s">
        <v>138</v>
      </c>
      <c r="B17" s="24">
        <v>808472000</v>
      </c>
      <c r="C17" s="7">
        <v>822068000</v>
      </c>
      <c r="D17" s="7">
        <v>887159000</v>
      </c>
      <c r="E17" s="7">
        <v>884610000</v>
      </c>
      <c r="F17" s="24">
        <v>843632000</v>
      </c>
      <c r="G17" s="7">
        <v>848503000</v>
      </c>
      <c r="H17" s="7">
        <v>842809000</v>
      </c>
      <c r="I17" s="7">
        <v>828285000</v>
      </c>
      <c r="J17" s="24">
        <v>1697331000</v>
      </c>
      <c r="K17" s="7">
        <v>1644356000</v>
      </c>
      <c r="L17" s="7">
        <v>1590309000</v>
      </c>
      <c r="M17" s="7">
        <v>1618722000</v>
      </c>
    </row>
    <row r="18" spans="1:13" ht="15" customHeight="1">
      <c r="A18" s="29" t="s">
        <v>139</v>
      </c>
      <c r="B18" s="24">
        <v>8445000</v>
      </c>
      <c r="C18" s="7">
        <v>8343000</v>
      </c>
      <c r="D18" s="7">
        <v>45000</v>
      </c>
      <c r="E18" s="7">
        <v>36752000</v>
      </c>
      <c r="F18" s="24">
        <v>33888000</v>
      </c>
      <c r="G18" s="7">
        <v>31533000</v>
      </c>
      <c r="H18" s="7">
        <v>0</v>
      </c>
      <c r="I18" s="7">
        <v>0</v>
      </c>
      <c r="J18" s="24">
        <v>0</v>
      </c>
      <c r="K18" s="7">
        <v>0</v>
      </c>
      <c r="L18" s="7">
        <v>0</v>
      </c>
      <c r="M18" s="7">
        <v>0</v>
      </c>
    </row>
    <row r="19" spans="1:13" ht="15" customHeight="1">
      <c r="A19" s="29" t="s">
        <v>140</v>
      </c>
      <c r="B19" s="24">
        <v>41331000</v>
      </c>
      <c r="C19" s="7">
        <v>41604000</v>
      </c>
      <c r="D19" s="7">
        <v>43911000</v>
      </c>
      <c r="E19" s="7">
        <v>43384000</v>
      </c>
      <c r="F19" s="24">
        <v>44445000</v>
      </c>
      <c r="G19" s="7">
        <v>47835000</v>
      </c>
      <c r="H19" s="7">
        <v>47670000</v>
      </c>
      <c r="I19" s="7">
        <v>47916000</v>
      </c>
      <c r="J19" s="24">
        <v>11806000</v>
      </c>
      <c r="K19" s="7">
        <v>11703000</v>
      </c>
      <c r="L19" s="7">
        <v>11579000</v>
      </c>
      <c r="M19" s="7">
        <v>11491000</v>
      </c>
    </row>
    <row r="20" spans="1:13" ht="15" customHeight="1">
      <c r="A20" s="30" t="s">
        <v>141</v>
      </c>
      <c r="B20" s="25">
        <v>26908000</v>
      </c>
      <c r="C20" s="20">
        <v>26920000</v>
      </c>
      <c r="D20" s="20">
        <v>32010000</v>
      </c>
      <c r="E20" s="20">
        <v>32682000</v>
      </c>
      <c r="F20" s="25">
        <v>27014000</v>
      </c>
      <c r="G20" s="20">
        <v>25175000</v>
      </c>
      <c r="H20" s="20">
        <v>24735000</v>
      </c>
      <c r="I20" s="20">
        <v>24303000</v>
      </c>
      <c r="J20" s="25">
        <v>16383000</v>
      </c>
      <c r="K20" s="20">
        <v>18752000</v>
      </c>
      <c r="L20" s="20">
        <v>20555000</v>
      </c>
      <c r="M20" s="20">
        <v>17566000</v>
      </c>
    </row>
    <row r="21" spans="1:13" ht="15" customHeight="1">
      <c r="A21" s="28" t="s">
        <v>142</v>
      </c>
      <c r="B21" s="22">
        <v>921079000</v>
      </c>
      <c r="C21" s="16">
        <v>934229000</v>
      </c>
      <c r="D21" s="16">
        <v>1000215000</v>
      </c>
      <c r="E21" s="16">
        <v>1034161000</v>
      </c>
      <c r="F21" s="22">
        <v>986866000</v>
      </c>
      <c r="G21" s="16">
        <v>990980000</v>
      </c>
      <c r="H21" s="16">
        <v>953557000</v>
      </c>
      <c r="I21" s="16">
        <v>944514000</v>
      </c>
      <c r="J21" s="22">
        <v>1798282000</v>
      </c>
      <c r="K21" s="16">
        <v>1745974000</v>
      </c>
      <c r="L21" s="16">
        <v>1692651000</v>
      </c>
      <c r="M21" s="16">
        <v>1714052000</v>
      </c>
    </row>
    <row r="22" spans="1:13" ht="15" customHeight="1">
      <c r="A22" s="30" t="s">
        <v>143</v>
      </c>
      <c r="B22" s="25">
        <v>0</v>
      </c>
      <c r="C22" s="20">
        <v>0</v>
      </c>
      <c r="D22" s="20">
        <v>0</v>
      </c>
      <c r="E22" s="20">
        <v>0</v>
      </c>
      <c r="F22" s="25">
        <v>0</v>
      </c>
      <c r="G22" s="20">
        <v>0</v>
      </c>
      <c r="H22" s="20">
        <v>7185000</v>
      </c>
      <c r="I22" s="20">
        <v>1415000</v>
      </c>
      <c r="J22" s="25">
        <v>0</v>
      </c>
      <c r="K22" s="20">
        <v>0</v>
      </c>
      <c r="L22" s="20">
        <v>0</v>
      </c>
    </row>
    <row r="23" spans="1:13" ht="15" customHeight="1">
      <c r="A23" s="11" t="s">
        <v>144</v>
      </c>
      <c r="B23" s="23">
        <v>1771121000</v>
      </c>
      <c r="C23" s="17">
        <v>1770868000</v>
      </c>
      <c r="D23" s="17">
        <v>1847383000</v>
      </c>
      <c r="E23" s="17">
        <v>1680541000</v>
      </c>
      <c r="F23" s="23">
        <v>1389061000</v>
      </c>
      <c r="G23" s="17">
        <v>1397944000</v>
      </c>
      <c r="H23" s="17">
        <v>1383144000</v>
      </c>
      <c r="I23" s="17">
        <v>1393158000</v>
      </c>
      <c r="J23" s="23">
        <v>2247350000</v>
      </c>
      <c r="K23" s="17">
        <v>2235199000</v>
      </c>
      <c r="L23" s="17">
        <v>2246800000</v>
      </c>
      <c r="M23" s="17">
        <v>2277280000</v>
      </c>
    </row>
    <row r="24" spans="1:13" ht="15" customHeight="1">
      <c r="A24" s="14" t="s">
        <v>145</v>
      </c>
      <c r="B24" s="44"/>
      <c r="C24" s="14"/>
      <c r="D24" s="14"/>
      <c r="E24" s="14"/>
      <c r="F24" s="44"/>
      <c r="G24" s="14"/>
      <c r="H24" s="14"/>
      <c r="I24" s="14"/>
      <c r="J24" s="44"/>
      <c r="K24" s="14"/>
      <c r="L24" s="14"/>
      <c r="M24" s="14"/>
    </row>
    <row r="25" spans="1:13" ht="15" customHeight="1">
      <c r="A25" s="29" t="s">
        <v>146</v>
      </c>
      <c r="B25" s="24">
        <v>6086000</v>
      </c>
      <c r="C25" s="7">
        <v>6711000</v>
      </c>
      <c r="D25" s="7">
        <v>6620000</v>
      </c>
      <c r="E25" s="7">
        <v>6269000</v>
      </c>
      <c r="F25" s="24">
        <v>7361000</v>
      </c>
      <c r="G25" s="7">
        <v>7532000</v>
      </c>
      <c r="H25" s="7">
        <v>7887000</v>
      </c>
      <c r="I25" s="7">
        <v>7321000</v>
      </c>
      <c r="J25" s="24">
        <v>9586000</v>
      </c>
      <c r="K25" s="7">
        <v>8894000</v>
      </c>
      <c r="L25" s="7">
        <v>9241000</v>
      </c>
      <c r="M25" s="7">
        <v>10050000</v>
      </c>
    </row>
    <row r="26" spans="1:13" ht="15" customHeight="1">
      <c r="A26" s="29" t="s">
        <v>147</v>
      </c>
      <c r="B26" s="24">
        <v>150012000</v>
      </c>
      <c r="C26" s="7">
        <v>174144000</v>
      </c>
      <c r="D26" s="7">
        <v>193218000</v>
      </c>
      <c r="E26" s="7">
        <v>209168000</v>
      </c>
      <c r="F26" s="24">
        <v>204994000</v>
      </c>
      <c r="G26" s="7">
        <v>205113000</v>
      </c>
      <c r="H26" s="7">
        <v>181230000</v>
      </c>
      <c r="I26" s="7">
        <v>180841000</v>
      </c>
      <c r="J26" s="24">
        <v>259667000</v>
      </c>
      <c r="K26" s="7">
        <v>240885000</v>
      </c>
      <c r="L26" s="7">
        <v>258946000</v>
      </c>
      <c r="M26" s="7">
        <v>246887000</v>
      </c>
    </row>
    <row r="27" spans="1:13" ht="15" customHeight="1">
      <c r="A27" s="29" t="s">
        <v>148</v>
      </c>
      <c r="B27" s="24">
        <v>59992000</v>
      </c>
      <c r="C27" s="7">
        <v>45301000</v>
      </c>
      <c r="D27" s="7">
        <v>44770000</v>
      </c>
      <c r="E27" s="7">
        <v>44994000</v>
      </c>
      <c r="F27" s="24">
        <v>65268000</v>
      </c>
      <c r="G27" s="7">
        <v>58311000</v>
      </c>
      <c r="H27" s="7">
        <v>58818000</v>
      </c>
      <c r="I27" s="7">
        <v>51682000</v>
      </c>
      <c r="J27" s="24">
        <v>55724000</v>
      </c>
      <c r="K27" s="7">
        <v>66016000</v>
      </c>
      <c r="L27" s="7">
        <v>53999000</v>
      </c>
      <c r="M27" s="7">
        <v>60703000</v>
      </c>
    </row>
    <row r="28" spans="1:13" ht="15" customHeight="1">
      <c r="A28" s="29" t="s">
        <v>149</v>
      </c>
      <c r="B28" s="24">
        <v>22956000</v>
      </c>
      <c r="C28" s="7">
        <v>21608000</v>
      </c>
      <c r="D28" s="7">
        <v>20664000</v>
      </c>
      <c r="E28" s="7">
        <v>33786000</v>
      </c>
      <c r="F28" s="24">
        <v>23172000</v>
      </c>
      <c r="G28" s="7">
        <v>32044000</v>
      </c>
      <c r="H28" s="7">
        <v>28187000</v>
      </c>
      <c r="I28" s="7">
        <v>35505000</v>
      </c>
      <c r="J28" s="24">
        <v>26595000</v>
      </c>
      <c r="K28" s="7">
        <v>31336000</v>
      </c>
      <c r="L28" s="7">
        <v>29361000</v>
      </c>
      <c r="M28" s="7">
        <v>42594000</v>
      </c>
    </row>
    <row r="29" spans="1:13" ht="15" customHeight="1">
      <c r="A29" s="30" t="s">
        <v>150</v>
      </c>
      <c r="B29" s="25">
        <v>14190000</v>
      </c>
      <c r="C29" s="20">
        <v>17765000</v>
      </c>
      <c r="D29" s="20">
        <v>19133000</v>
      </c>
      <c r="E29" s="20">
        <v>19428000</v>
      </c>
      <c r="F29" s="25">
        <v>8693000</v>
      </c>
      <c r="G29" s="20">
        <v>8281000</v>
      </c>
      <c r="H29" s="20">
        <v>8994000</v>
      </c>
      <c r="I29" s="20">
        <v>12253000</v>
      </c>
      <c r="J29" s="25">
        <v>4542000</v>
      </c>
      <c r="K29" s="20">
        <v>7034000</v>
      </c>
      <c r="L29" s="20">
        <v>8204000</v>
      </c>
      <c r="M29" s="20">
        <v>8978000</v>
      </c>
    </row>
    <row r="30" spans="1:13" ht="15" customHeight="1">
      <c r="A30" s="31" t="s">
        <v>151</v>
      </c>
      <c r="B30" s="43">
        <v>253236000</v>
      </c>
      <c r="C30" s="32">
        <v>265529000</v>
      </c>
      <c r="D30" s="32">
        <v>284405000</v>
      </c>
      <c r="E30" s="32">
        <v>313645000</v>
      </c>
      <c r="F30" s="43">
        <v>309488000</v>
      </c>
      <c r="G30" s="32">
        <v>311281000</v>
      </c>
      <c r="H30" s="32">
        <v>285116000</v>
      </c>
      <c r="I30" s="32">
        <v>287602000</v>
      </c>
      <c r="J30" s="43">
        <v>356114000</v>
      </c>
      <c r="K30" s="32">
        <v>354165000</v>
      </c>
      <c r="L30" s="32">
        <v>359751000</v>
      </c>
      <c r="M30" s="32">
        <v>369212000</v>
      </c>
    </row>
    <row r="31" spans="1:13" ht="15" customHeight="1">
      <c r="A31" s="26" t="s">
        <v>152</v>
      </c>
      <c r="B31" s="42"/>
      <c r="C31" s="26"/>
      <c r="D31" s="26"/>
      <c r="E31" s="26"/>
      <c r="F31" s="42"/>
      <c r="G31" s="26"/>
      <c r="H31" s="26"/>
      <c r="I31" s="26"/>
      <c r="J31" s="42"/>
      <c r="K31" s="26"/>
      <c r="L31" s="26"/>
      <c r="M31" s="26"/>
    </row>
    <row r="32" spans="1:13" ht="15" customHeight="1">
      <c r="A32" s="29" t="s">
        <v>146</v>
      </c>
      <c r="B32" s="24">
        <v>429264000</v>
      </c>
      <c r="C32" s="7">
        <v>428580000</v>
      </c>
      <c r="D32" s="7">
        <v>429223000</v>
      </c>
      <c r="E32" s="7">
        <v>230634000</v>
      </c>
      <c r="F32" s="24">
        <v>15484000</v>
      </c>
      <c r="G32" s="7">
        <v>14505000</v>
      </c>
      <c r="H32" s="7">
        <v>14385000</v>
      </c>
      <c r="I32" s="7">
        <v>19834000</v>
      </c>
      <c r="J32" s="24">
        <v>40559000</v>
      </c>
      <c r="K32" s="7">
        <v>39554000</v>
      </c>
      <c r="L32" s="7">
        <v>40010000</v>
      </c>
      <c r="M32" s="7">
        <v>37174000</v>
      </c>
    </row>
    <row r="33" spans="1:13" ht="15" customHeight="1">
      <c r="A33" s="29" t="s">
        <v>147</v>
      </c>
      <c r="B33" s="24">
        <v>320428000</v>
      </c>
      <c r="C33" s="7">
        <v>326342000</v>
      </c>
      <c r="D33" s="7">
        <v>319066000</v>
      </c>
      <c r="E33" s="7">
        <v>290326000</v>
      </c>
      <c r="F33" s="24">
        <v>269917000</v>
      </c>
      <c r="G33" s="7">
        <v>272761000</v>
      </c>
      <c r="H33" s="7">
        <v>274525000</v>
      </c>
      <c r="I33" s="7">
        <v>258877000</v>
      </c>
      <c r="J33" s="24">
        <v>908499000</v>
      </c>
      <c r="K33" s="7">
        <v>902030000</v>
      </c>
      <c r="L33" s="7">
        <v>903615000</v>
      </c>
      <c r="M33" s="7">
        <v>892966000</v>
      </c>
    </row>
    <row r="34" spans="1:13" ht="15" customHeight="1">
      <c r="A34" s="29" t="s">
        <v>149</v>
      </c>
      <c r="B34" s="24">
        <v>0</v>
      </c>
      <c r="C34" s="7">
        <v>0</v>
      </c>
      <c r="D34" s="7">
        <v>0</v>
      </c>
      <c r="E34" s="7">
        <v>0</v>
      </c>
      <c r="F34" s="24">
        <v>0</v>
      </c>
      <c r="G34" s="7">
        <v>0</v>
      </c>
      <c r="H34" s="7">
        <v>0</v>
      </c>
      <c r="I34" s="7">
        <v>0</v>
      </c>
      <c r="J34" s="24">
        <v>39526000</v>
      </c>
      <c r="K34" s="7">
        <v>43969000</v>
      </c>
      <c r="L34" s="7">
        <v>43226000</v>
      </c>
      <c r="M34" s="7">
        <v>41196000</v>
      </c>
    </row>
    <row r="35" spans="1:13" ht="15" customHeight="1">
      <c r="A35" s="29" t="s">
        <v>153</v>
      </c>
      <c r="B35" s="24">
        <v>7081000</v>
      </c>
      <c r="C35" s="7">
        <v>4588000</v>
      </c>
      <c r="D35" s="7">
        <v>20085000</v>
      </c>
      <c r="E35" s="7">
        <v>20207000</v>
      </c>
      <c r="F35" s="24">
        <v>10695000</v>
      </c>
      <c r="G35" s="7">
        <v>6131000</v>
      </c>
      <c r="H35" s="7">
        <v>7150000</v>
      </c>
      <c r="I35" s="7">
        <v>7079000</v>
      </c>
      <c r="J35" s="24">
        <v>8500000</v>
      </c>
      <c r="K35" s="7">
        <v>1584000</v>
      </c>
      <c r="L35" s="7">
        <v>1408000</v>
      </c>
      <c r="M35" s="7">
        <v>1419000</v>
      </c>
    </row>
    <row r="36" spans="1:13" ht="15" customHeight="1">
      <c r="A36" s="30" t="s">
        <v>154</v>
      </c>
      <c r="B36" s="25">
        <v>25478000</v>
      </c>
      <c r="C36" s="20">
        <v>25065000</v>
      </c>
      <c r="D36" s="20">
        <v>28850000</v>
      </c>
      <c r="E36" s="20">
        <v>29753000</v>
      </c>
      <c r="F36" s="25">
        <v>26048000</v>
      </c>
      <c r="G36" s="20">
        <v>25232000</v>
      </c>
      <c r="H36" s="20">
        <v>24635000</v>
      </c>
      <c r="I36" s="20">
        <v>23122000</v>
      </c>
      <c r="J36" s="25">
        <v>21315000</v>
      </c>
      <c r="K36" s="20">
        <v>21295000</v>
      </c>
      <c r="L36" s="20">
        <v>20507000</v>
      </c>
      <c r="M36" s="20">
        <v>19081000</v>
      </c>
    </row>
    <row r="37" spans="1:13" ht="15" customHeight="1">
      <c r="A37" s="31" t="s">
        <v>155</v>
      </c>
      <c r="B37" s="43">
        <v>782251000</v>
      </c>
      <c r="C37" s="32">
        <v>784575000</v>
      </c>
      <c r="D37" s="32">
        <v>797224000</v>
      </c>
      <c r="E37" s="32">
        <v>570920000</v>
      </c>
      <c r="F37" s="43">
        <v>322144000</v>
      </c>
      <c r="G37" s="32">
        <v>318629000</v>
      </c>
      <c r="H37" s="32">
        <v>320695000</v>
      </c>
      <c r="I37" s="32">
        <v>308912000</v>
      </c>
      <c r="J37" s="43">
        <v>1018399000</v>
      </c>
      <c r="K37" s="32">
        <v>1008432000</v>
      </c>
      <c r="L37" s="32">
        <v>1008766000</v>
      </c>
      <c r="M37" s="32">
        <v>991836000</v>
      </c>
    </row>
    <row r="38" spans="1:13" ht="15" customHeight="1">
      <c r="A38" s="33" t="s">
        <v>156</v>
      </c>
      <c r="B38" s="46">
        <v>0</v>
      </c>
      <c r="C38" s="34">
        <v>0</v>
      </c>
      <c r="D38" s="34">
        <v>0</v>
      </c>
      <c r="E38" s="34">
        <v>0</v>
      </c>
      <c r="F38" s="46">
        <v>0</v>
      </c>
      <c r="G38" s="34">
        <v>0</v>
      </c>
      <c r="H38" s="34">
        <v>287000</v>
      </c>
      <c r="I38" s="34">
        <v>28000</v>
      </c>
      <c r="J38" s="46">
        <v>0</v>
      </c>
      <c r="K38" s="34">
        <v>0</v>
      </c>
      <c r="L38" s="34">
        <v>0</v>
      </c>
      <c r="M38" s="34">
        <v>0</v>
      </c>
    </row>
    <row r="39" spans="1:13" ht="15" customHeight="1">
      <c r="A39" s="11" t="s">
        <v>157</v>
      </c>
      <c r="B39" s="23">
        <v>1035487000</v>
      </c>
      <c r="C39" s="17">
        <v>1050104000</v>
      </c>
      <c r="D39" s="17">
        <v>1081629000</v>
      </c>
      <c r="E39" s="17">
        <v>884565000</v>
      </c>
      <c r="F39" s="23">
        <v>631632000</v>
      </c>
      <c r="G39" s="17">
        <v>629910000</v>
      </c>
      <c r="H39" s="17">
        <v>606098000</v>
      </c>
      <c r="I39" s="17">
        <v>596542000</v>
      </c>
      <c r="J39" s="23">
        <v>1374513000</v>
      </c>
      <c r="K39" s="17">
        <v>1362597000</v>
      </c>
      <c r="L39" s="17">
        <v>1368517000</v>
      </c>
      <c r="M39" s="17">
        <v>1361048000</v>
      </c>
    </row>
    <row r="40" spans="1:13" ht="15" customHeight="1">
      <c r="A40" s="14"/>
      <c r="B40" s="44"/>
      <c r="C40" s="14"/>
      <c r="D40" s="14"/>
      <c r="E40" s="14"/>
      <c r="F40" s="44"/>
      <c r="G40" s="14"/>
      <c r="H40" s="14"/>
      <c r="I40" s="14"/>
      <c r="J40" s="44"/>
      <c r="K40" s="14"/>
      <c r="L40" s="14"/>
      <c r="M40" s="14"/>
    </row>
    <row r="41" spans="1:13" ht="15" customHeight="1">
      <c r="A41" s="4" t="s">
        <v>158</v>
      </c>
      <c r="B41" s="24">
        <v>27297000</v>
      </c>
      <c r="C41" s="7">
        <v>27323000</v>
      </c>
      <c r="D41" s="7">
        <v>27323000</v>
      </c>
      <c r="E41" s="7">
        <v>27323000</v>
      </c>
      <c r="F41" s="24">
        <v>27323000</v>
      </c>
      <c r="G41" s="7">
        <v>27369000</v>
      </c>
      <c r="H41" s="7">
        <v>27369000</v>
      </c>
      <c r="I41" s="7">
        <v>27369000</v>
      </c>
      <c r="J41" s="24">
        <v>27421000</v>
      </c>
      <c r="K41" s="7">
        <v>27551000</v>
      </c>
      <c r="L41" s="7">
        <v>27551000</v>
      </c>
      <c r="M41" s="7">
        <v>27551000</v>
      </c>
    </row>
    <row r="42" spans="1:13" ht="15" customHeight="1">
      <c r="A42" s="4" t="s">
        <v>159</v>
      </c>
      <c r="B42" s="24">
        <v>0</v>
      </c>
      <c r="C42" s="7">
        <v>-390000</v>
      </c>
      <c r="D42" s="7">
        <v>-643000</v>
      </c>
      <c r="E42" s="7">
        <v>-661000</v>
      </c>
      <c r="F42" s="24">
        <v>-2705000</v>
      </c>
      <c r="G42" s="7">
        <v>-4552000</v>
      </c>
      <c r="H42" s="7">
        <v>-7180000</v>
      </c>
      <c r="I42" s="7">
        <v>-5646000</v>
      </c>
      <c r="J42" s="24">
        <v>-2322000</v>
      </c>
      <c r="K42" s="7">
        <v>-7873000</v>
      </c>
      <c r="L42" s="7">
        <v>-11813000</v>
      </c>
      <c r="M42" s="7">
        <v>-18144000</v>
      </c>
    </row>
    <row r="43" spans="1:13" ht="15" customHeight="1">
      <c r="A43" s="4" t="s">
        <v>160</v>
      </c>
      <c r="B43" s="24">
        <v>606057000</v>
      </c>
      <c r="C43" s="7">
        <v>576428000</v>
      </c>
      <c r="D43" s="7">
        <v>577402000</v>
      </c>
      <c r="E43" s="7">
        <v>581134000</v>
      </c>
      <c r="F43" s="24">
        <v>590191000</v>
      </c>
      <c r="G43" s="7">
        <v>600338000</v>
      </c>
      <c r="H43" s="7">
        <v>600429000</v>
      </c>
      <c r="I43" s="7">
        <v>601128000</v>
      </c>
      <c r="J43" s="24">
        <v>653840000</v>
      </c>
      <c r="K43" s="7">
        <v>669422000</v>
      </c>
      <c r="L43" s="7">
        <v>669589000</v>
      </c>
      <c r="M43" s="7">
        <v>669795000</v>
      </c>
    </row>
    <row r="44" spans="1:13" ht="15" customHeight="1">
      <c r="A44" s="4" t="s">
        <v>161</v>
      </c>
      <c r="B44" s="24">
        <v>89693000</v>
      </c>
      <c r="C44" s="7">
        <v>99967000</v>
      </c>
      <c r="D44" s="7">
        <v>130706000</v>
      </c>
      <c r="E44" s="7">
        <v>149507000</v>
      </c>
      <c r="F44" s="24">
        <v>117155000</v>
      </c>
      <c r="G44" s="7">
        <v>122191000</v>
      </c>
      <c r="H44" s="7">
        <v>130868000</v>
      </c>
      <c r="I44" s="7">
        <v>144762000</v>
      </c>
      <c r="J44" s="24">
        <v>173629000</v>
      </c>
      <c r="K44" s="7">
        <v>159358000</v>
      </c>
      <c r="L44" s="7">
        <v>166371000</v>
      </c>
      <c r="M44" s="7">
        <v>214771000</v>
      </c>
    </row>
    <row r="45" spans="1:13" ht="15" customHeight="1">
      <c r="A45" s="4" t="s">
        <v>162</v>
      </c>
      <c r="B45" s="24">
        <v>15776000</v>
      </c>
      <c r="C45" s="7">
        <v>17478000</v>
      </c>
      <c r="D45" s="7">
        <v>24820000</v>
      </c>
      <c r="E45" s="7">
        <v>32274000</v>
      </c>
      <c r="F45" s="24">
        <v>19624000</v>
      </c>
      <c r="G45" s="7">
        <v>16463000</v>
      </c>
      <c r="H45" s="7">
        <v>19195000</v>
      </c>
      <c r="I45" s="7">
        <v>22584000</v>
      </c>
      <c r="J45" s="24">
        <v>15226000</v>
      </c>
      <c r="K45" s="7">
        <v>19189000</v>
      </c>
      <c r="L45" s="7">
        <v>21706000</v>
      </c>
      <c r="M45" s="7">
        <v>17542000</v>
      </c>
    </row>
    <row r="46" spans="1:13" ht="15" customHeight="1">
      <c r="A46" s="9" t="s">
        <v>163</v>
      </c>
      <c r="B46" s="25">
        <v>0</v>
      </c>
      <c r="C46" s="20">
        <v>0</v>
      </c>
      <c r="D46" s="20">
        <v>0</v>
      </c>
      <c r="E46" s="20">
        <v>0</v>
      </c>
      <c r="F46" s="25">
        <v>0</v>
      </c>
      <c r="G46" s="20">
        <v>0</v>
      </c>
      <c r="H46" s="20">
        <v>145000</v>
      </c>
      <c r="I46" s="20">
        <v>439000</v>
      </c>
      <c r="J46" s="25">
        <v>0</v>
      </c>
      <c r="K46" s="20">
        <v>0</v>
      </c>
      <c r="L46" s="20">
        <v>0</v>
      </c>
      <c r="M46" s="20">
        <v>0</v>
      </c>
    </row>
    <row r="47" spans="1:13" ht="15" customHeight="1">
      <c r="A47" s="28" t="s">
        <v>164</v>
      </c>
      <c r="B47" s="22">
        <v>738823000</v>
      </c>
      <c r="C47" s="16">
        <v>720806000</v>
      </c>
      <c r="D47" s="16">
        <v>759608000</v>
      </c>
      <c r="E47" s="16">
        <v>789577000</v>
      </c>
      <c r="F47" s="22">
        <v>751588000</v>
      </c>
      <c r="G47" s="16">
        <v>761809000</v>
      </c>
      <c r="H47" s="16">
        <v>770826000</v>
      </c>
      <c r="I47" s="16">
        <v>790636000</v>
      </c>
      <c r="J47" s="22">
        <v>867794000</v>
      </c>
      <c r="K47" s="16">
        <v>867647000</v>
      </c>
      <c r="L47" s="16">
        <v>873404000</v>
      </c>
      <c r="M47" s="16">
        <v>911515000</v>
      </c>
    </row>
    <row r="48" spans="1:13" ht="15" customHeight="1">
      <c r="A48" s="9" t="s">
        <v>165</v>
      </c>
      <c r="B48" s="25">
        <v>-3189000</v>
      </c>
      <c r="C48" s="20">
        <v>-42000</v>
      </c>
      <c r="D48" s="20">
        <v>6146000</v>
      </c>
      <c r="E48" s="20">
        <v>6399000</v>
      </c>
      <c r="F48" s="25">
        <v>5841000</v>
      </c>
      <c r="G48" s="20">
        <v>6225000</v>
      </c>
      <c r="H48" s="20">
        <v>6220000</v>
      </c>
      <c r="I48" s="20">
        <v>5980000</v>
      </c>
      <c r="J48" s="25">
        <v>5043000</v>
      </c>
      <c r="K48" s="20">
        <v>4955000</v>
      </c>
      <c r="L48" s="20">
        <v>4879000</v>
      </c>
      <c r="M48" s="20">
        <v>4717000</v>
      </c>
    </row>
    <row r="49" spans="1:13" ht="15" customHeight="1">
      <c r="A49" s="31" t="s">
        <v>166</v>
      </c>
      <c r="B49" s="43">
        <v>735634000</v>
      </c>
      <c r="C49" s="32">
        <v>720764000</v>
      </c>
      <c r="D49" s="32">
        <v>765754000</v>
      </c>
      <c r="E49" s="32">
        <v>795976000</v>
      </c>
      <c r="F49" s="43">
        <v>757429000</v>
      </c>
      <c r="G49" s="32">
        <v>768034000</v>
      </c>
      <c r="H49" s="32">
        <v>777046000</v>
      </c>
      <c r="I49" s="32">
        <v>796616000</v>
      </c>
      <c r="J49" s="43">
        <v>872837000</v>
      </c>
      <c r="K49" s="32">
        <v>872602000</v>
      </c>
      <c r="L49" s="32">
        <v>878283000</v>
      </c>
      <c r="M49" s="32">
        <v>916232000</v>
      </c>
    </row>
    <row r="50" spans="1:13" ht="15" customHeight="1">
      <c r="A50" s="11" t="s">
        <v>167</v>
      </c>
      <c r="B50" s="23">
        <v>1771121000</v>
      </c>
      <c r="C50" s="17">
        <v>1770868000</v>
      </c>
      <c r="D50" s="17">
        <v>1847383000</v>
      </c>
      <c r="E50" s="17">
        <v>1680541000</v>
      </c>
      <c r="F50" s="23">
        <v>1389061000</v>
      </c>
      <c r="G50" s="17">
        <v>1397944000</v>
      </c>
      <c r="H50" s="17">
        <v>1383144000</v>
      </c>
      <c r="I50" s="17">
        <v>1393158000</v>
      </c>
      <c r="J50" s="23">
        <v>2247350000</v>
      </c>
      <c r="K50" s="17">
        <v>2235199000</v>
      </c>
      <c r="L50" s="17">
        <v>2246800000</v>
      </c>
      <c r="M50" s="17">
        <v>2277280000</v>
      </c>
    </row>
    <row r="51" spans="1:13" ht="15" customHeight="1">
      <c r="A51" s="14"/>
      <c r="B51" s="14"/>
      <c r="C51" s="14"/>
      <c r="D51" s="14"/>
      <c r="E51" s="14"/>
      <c r="F51" s="14"/>
      <c r="G51" s="14"/>
      <c r="H51" s="14"/>
      <c r="I51" s="14"/>
      <c r="J51" s="14"/>
      <c r="K51" s="14"/>
      <c r="L51" s="14"/>
      <c r="M51" s="14"/>
    </row>
    <row r="53" spans="1:13" ht="66">
      <c r="A53" s="104" t="s">
        <v>90</v>
      </c>
    </row>
  </sheetData>
  <mergeCells count="3">
    <mergeCell ref="B2:M2"/>
    <mergeCell ref="B1:M1"/>
    <mergeCell ref="B3:M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I70"/>
  <sheetViews>
    <sheetView zoomScale="85" zoomScaleNormal="85" workbookViewId="0">
      <pane xSplit="1" ySplit="7" topLeftCell="B8" activePane="bottomRight" state="frozen"/>
      <selection pane="topRight"/>
      <selection pane="bottomLeft"/>
      <selection pane="bottomRight"/>
    </sheetView>
  </sheetViews>
  <sheetFormatPr defaultColWidth="13.33203125" defaultRowHeight="13.2"/>
  <cols>
    <col min="1" max="1" width="63.33203125" style="1" customWidth="1"/>
    <col min="2" max="3" width="18.5546875" style="1" customWidth="1"/>
    <col min="4" max="4" width="18.44140625" style="1" customWidth="1"/>
    <col min="5" max="5" width="20.44140625" style="1" customWidth="1"/>
    <col min="6" max="6" width="21.109375" style="1" customWidth="1"/>
    <col min="7" max="8" width="17.6640625" style="1" customWidth="1"/>
    <col min="9" max="9" width="19.33203125" style="1" customWidth="1"/>
    <col min="10" max="16384" width="13.33203125" style="1"/>
  </cols>
  <sheetData>
    <row r="1" spans="1:9" ht="15" customHeight="1">
      <c r="A1" s="4"/>
      <c r="B1" s="163" t="s">
        <v>28</v>
      </c>
      <c r="C1" s="161"/>
      <c r="D1" s="161"/>
      <c r="E1" s="161"/>
      <c r="F1" s="163"/>
      <c r="G1" s="163"/>
      <c r="H1" s="163"/>
      <c r="I1" s="161"/>
    </row>
    <row r="2" spans="1:9" ht="15" customHeight="1">
      <c r="A2" s="4"/>
      <c r="B2" s="163" t="s">
        <v>168</v>
      </c>
      <c r="C2" s="161"/>
      <c r="D2" s="161"/>
      <c r="E2" s="161"/>
      <c r="F2" s="163"/>
      <c r="G2" s="163"/>
      <c r="H2" s="163"/>
      <c r="I2" s="161"/>
    </row>
    <row r="3" spans="1:9" ht="15" customHeight="1">
      <c r="A3" s="4"/>
      <c r="B3" s="162" t="s">
        <v>229</v>
      </c>
      <c r="C3" s="161"/>
      <c r="D3" s="161"/>
      <c r="E3" s="161"/>
      <c r="F3" s="162"/>
      <c r="G3" s="162"/>
      <c r="H3" s="162"/>
      <c r="I3" s="161"/>
    </row>
    <row r="4" spans="1:9" ht="15" customHeight="1">
      <c r="A4" s="4"/>
      <c r="B4" s="79"/>
      <c r="C4" s="79"/>
      <c r="D4" s="79"/>
      <c r="E4" s="79"/>
      <c r="F4" s="79"/>
      <c r="G4" s="79"/>
      <c r="H4" s="79"/>
      <c r="I4" s="79"/>
    </row>
    <row r="5" spans="1:9" s="79" customFormat="1" ht="15" customHeight="1">
      <c r="A5" s="4"/>
    </row>
    <row r="6" spans="1:9" s="79" customFormat="1" ht="27.45" customHeight="1">
      <c r="A6" s="4"/>
      <c r="B6" s="107" t="s">
        <v>169</v>
      </c>
      <c r="C6" s="96" t="s">
        <v>170</v>
      </c>
      <c r="D6" s="96" t="s">
        <v>171</v>
      </c>
      <c r="E6" s="96" t="s">
        <v>172</v>
      </c>
      <c r="F6" s="107" t="s">
        <v>169</v>
      </c>
      <c r="G6" s="96" t="s">
        <v>170</v>
      </c>
      <c r="H6" s="96" t="s">
        <v>171</v>
      </c>
      <c r="I6" s="96" t="s">
        <v>173</v>
      </c>
    </row>
    <row r="7" spans="1:9" s="79" customFormat="1" ht="15" customHeight="1">
      <c r="A7" s="9" t="s">
        <v>63</v>
      </c>
      <c r="B7" s="130">
        <v>2022</v>
      </c>
      <c r="C7" s="131">
        <v>2023</v>
      </c>
      <c r="D7" s="131">
        <v>2023</v>
      </c>
      <c r="E7" s="131">
        <v>2023</v>
      </c>
      <c r="F7" s="130">
        <v>2023</v>
      </c>
      <c r="G7" s="131">
        <v>2024</v>
      </c>
      <c r="H7" s="131">
        <v>2024</v>
      </c>
      <c r="I7" s="131">
        <v>2024</v>
      </c>
    </row>
    <row r="8" spans="1:9" ht="15" customHeight="1">
      <c r="A8" s="28" t="s">
        <v>174</v>
      </c>
      <c r="B8" s="76" t="s">
        <v>175</v>
      </c>
      <c r="C8" s="129"/>
      <c r="D8" s="129"/>
      <c r="E8" s="129"/>
      <c r="F8" s="76" t="s">
        <v>175</v>
      </c>
      <c r="G8" s="129" t="s">
        <v>175</v>
      </c>
      <c r="H8" s="129" t="s">
        <v>175</v>
      </c>
      <c r="I8" s="129"/>
    </row>
    <row r="9" spans="1:9" ht="15" customHeight="1">
      <c r="A9" s="4" t="s">
        <v>176</v>
      </c>
      <c r="B9" s="24">
        <v>10491000</v>
      </c>
      <c r="C9" s="7">
        <v>6810000</v>
      </c>
      <c r="D9" s="7">
        <v>6886000</v>
      </c>
      <c r="E9" s="7">
        <v>11007000</v>
      </c>
      <c r="F9" s="24">
        <v>33894000</v>
      </c>
      <c r="G9" s="7">
        <v>-649000</v>
      </c>
      <c r="H9" s="7">
        <v>-2185000</v>
      </c>
      <c r="I9" s="7">
        <v>34918000</v>
      </c>
    </row>
    <row r="10" spans="1:9" ht="27.45" customHeight="1">
      <c r="A10" s="4" t="s">
        <v>177</v>
      </c>
      <c r="B10" s="45" t="s">
        <v>175</v>
      </c>
      <c r="F10" s="45" t="s">
        <v>178</v>
      </c>
      <c r="G10" s="4" t="s">
        <v>175</v>
      </c>
      <c r="H10" s="4" t="s">
        <v>175</v>
      </c>
      <c r="I10" s="4"/>
    </row>
    <row r="11" spans="1:9" ht="15" customHeight="1">
      <c r="A11" s="29" t="s">
        <v>179</v>
      </c>
      <c r="B11" s="24">
        <v>7299000</v>
      </c>
      <c r="C11" s="7">
        <v>3973000</v>
      </c>
      <c r="D11" s="7">
        <v>5575000</v>
      </c>
      <c r="E11" s="7">
        <v>11524000</v>
      </c>
      <c r="F11" s="24">
        <v>12551000</v>
      </c>
      <c r="G11" s="7">
        <v>960000</v>
      </c>
      <c r="H11" s="7">
        <v>2203000</v>
      </c>
      <c r="I11" s="7">
        <v>8988000</v>
      </c>
    </row>
    <row r="12" spans="1:9" ht="15" customHeight="1">
      <c r="A12" s="29" t="s">
        <v>180</v>
      </c>
      <c r="B12" s="24">
        <v>-5250000</v>
      </c>
      <c r="C12" s="7">
        <v>-1735000</v>
      </c>
      <c r="D12" s="7">
        <v>-3451000</v>
      </c>
      <c r="E12" s="7">
        <v>-5573000</v>
      </c>
      <c r="F12" s="24">
        <v>-7683000</v>
      </c>
      <c r="G12" s="7">
        <v>-2037000</v>
      </c>
      <c r="H12" s="7">
        <v>-4080000</v>
      </c>
      <c r="I12" s="7">
        <v>-6818000</v>
      </c>
    </row>
    <row r="13" spans="1:9" ht="15" customHeight="1">
      <c r="A13" s="29" t="s">
        <v>181</v>
      </c>
      <c r="B13" s="24">
        <v>40036000</v>
      </c>
      <c r="C13" s="7">
        <v>5040000</v>
      </c>
      <c r="D13" s="7">
        <v>10357000</v>
      </c>
      <c r="E13" s="7">
        <v>15861000</v>
      </c>
      <c r="F13" s="24">
        <v>31451000</v>
      </c>
      <c r="G13" s="7">
        <v>18893000</v>
      </c>
      <c r="H13" s="7">
        <v>38112000</v>
      </c>
      <c r="I13" s="7">
        <v>58081000</v>
      </c>
    </row>
    <row r="14" spans="1:9" ht="15" customHeight="1">
      <c r="A14" s="29" t="s">
        <v>182</v>
      </c>
      <c r="B14" s="24">
        <v>-5000</v>
      </c>
      <c r="C14" s="7">
        <v>0</v>
      </c>
      <c r="D14" s="7">
        <v>3900000</v>
      </c>
      <c r="E14" s="7">
        <v>0</v>
      </c>
      <c r="F14" s="24">
        <v>0</v>
      </c>
      <c r="G14" s="7">
        <v>0</v>
      </c>
      <c r="H14" s="7">
        <v>3891000</v>
      </c>
      <c r="I14" s="7">
        <v>0</v>
      </c>
    </row>
    <row r="15" spans="1:9" ht="15" customHeight="1">
      <c r="A15" s="29" t="s">
        <v>72</v>
      </c>
      <c r="B15" s="24">
        <v>-7698000</v>
      </c>
      <c r="C15" s="7">
        <v>0</v>
      </c>
      <c r="D15" s="7">
        <v>0</v>
      </c>
      <c r="E15" s="7">
        <v>0</v>
      </c>
      <c r="F15" s="24">
        <v>0</v>
      </c>
      <c r="G15" s="7">
        <v>0</v>
      </c>
      <c r="H15" s="7">
        <v>0</v>
      </c>
      <c r="I15" s="7">
        <v>0</v>
      </c>
    </row>
    <row r="16" spans="1:9" ht="15" customHeight="1">
      <c r="A16" s="29" t="s">
        <v>183</v>
      </c>
      <c r="B16" s="24">
        <v>1411000</v>
      </c>
      <c r="C16" s="7">
        <v>0</v>
      </c>
      <c r="D16" s="7">
        <v>0</v>
      </c>
      <c r="E16" s="7">
        <v>0</v>
      </c>
      <c r="F16" s="24">
        <v>-2885000</v>
      </c>
      <c r="G16" s="7">
        <v>0</v>
      </c>
      <c r="H16" s="7">
        <v>0</v>
      </c>
      <c r="I16" s="7">
        <v>0</v>
      </c>
    </row>
    <row r="17" spans="1:9" ht="15" customHeight="1">
      <c r="A17" s="29" t="s">
        <v>184</v>
      </c>
      <c r="B17" s="24">
        <v>-26690000</v>
      </c>
      <c r="C17" s="7">
        <v>3719000</v>
      </c>
      <c r="D17" s="7">
        <v>4901000</v>
      </c>
      <c r="E17" s="7">
        <v>3714000</v>
      </c>
      <c r="F17" s="24">
        <v>-23205000</v>
      </c>
      <c r="G17" s="7">
        <v>14466000</v>
      </c>
      <c r="H17" s="7">
        <v>22292000</v>
      </c>
      <c r="I17" s="7">
        <v>-88000</v>
      </c>
    </row>
    <row r="18" spans="1:9" ht="26.7" customHeight="1">
      <c r="A18" s="29" t="s">
        <v>185</v>
      </c>
      <c r="B18" s="24">
        <v>44613000</v>
      </c>
      <c r="C18" s="7">
        <v>10458000</v>
      </c>
      <c r="D18" s="7">
        <v>21652000</v>
      </c>
      <c r="E18" s="7">
        <v>33465000</v>
      </c>
      <c r="F18" s="24">
        <v>46344000</v>
      </c>
      <c r="G18" s="7">
        <v>11985000</v>
      </c>
      <c r="H18" s="7">
        <v>24630000</v>
      </c>
      <c r="I18" s="7">
        <v>37600000</v>
      </c>
    </row>
    <row r="19" spans="1:9" ht="15.75" customHeight="1">
      <c r="A19" s="29" t="s">
        <v>186</v>
      </c>
      <c r="B19" s="24">
        <v>140200000</v>
      </c>
      <c r="C19" s="7">
        <v>37190000</v>
      </c>
      <c r="D19" s="7">
        <v>72140000</v>
      </c>
      <c r="E19" s="7">
        <v>97330000</v>
      </c>
      <c r="F19" s="24">
        <v>160018000</v>
      </c>
      <c r="G19" s="7">
        <v>64871000</v>
      </c>
      <c r="H19" s="7">
        <v>131873000</v>
      </c>
      <c r="I19" s="7">
        <v>166603000</v>
      </c>
    </row>
    <row r="20" spans="1:9" ht="15" customHeight="1">
      <c r="A20" s="29" t="s">
        <v>187</v>
      </c>
      <c r="B20" s="24">
        <v>28299000</v>
      </c>
      <c r="C20" s="7">
        <v>8812000</v>
      </c>
      <c r="D20" s="7">
        <v>19661000</v>
      </c>
      <c r="E20" s="7">
        <v>31107000</v>
      </c>
      <c r="F20" s="24">
        <v>41177000</v>
      </c>
      <c r="G20" s="7">
        <v>1995000</v>
      </c>
      <c r="H20" s="7">
        <v>13107000</v>
      </c>
      <c r="I20" s="7">
        <v>26052000</v>
      </c>
    </row>
    <row r="21" spans="1:9" ht="15" customHeight="1">
      <c r="A21" s="29" t="s">
        <v>188</v>
      </c>
      <c r="B21" s="24">
        <v>0</v>
      </c>
      <c r="C21" s="7">
        <v>0</v>
      </c>
      <c r="D21" s="7">
        <v>0</v>
      </c>
      <c r="E21" s="48">
        <v>9854000</v>
      </c>
      <c r="F21" s="24">
        <f>E21</f>
        <v>9854000</v>
      </c>
      <c r="G21" s="7">
        <v>0</v>
      </c>
      <c r="H21" s="7">
        <v>0</v>
      </c>
      <c r="I21" s="7">
        <v>0</v>
      </c>
    </row>
    <row r="22" spans="1:9" ht="15" customHeight="1">
      <c r="A22" s="29" t="s">
        <v>189</v>
      </c>
      <c r="B22" s="24">
        <v>4082000</v>
      </c>
      <c r="C22" s="7">
        <v>2356000</v>
      </c>
      <c r="D22" s="48">
        <v>3699000</v>
      </c>
      <c r="E22" s="48">
        <v>3699000</v>
      </c>
      <c r="F22" s="24">
        <v>3699000</v>
      </c>
      <c r="G22" s="7">
        <v>0</v>
      </c>
      <c r="H22" s="7">
        <v>0</v>
      </c>
      <c r="I22" s="7">
        <v>0</v>
      </c>
    </row>
    <row r="23" spans="1:9" ht="15" customHeight="1">
      <c r="A23" s="29" t="s">
        <v>190</v>
      </c>
      <c r="B23" s="24">
        <v>0</v>
      </c>
      <c r="C23" s="7">
        <v>0</v>
      </c>
      <c r="D23" s="7">
        <v>8018000</v>
      </c>
      <c r="E23" s="48">
        <v>13618000</v>
      </c>
      <c r="F23" s="24">
        <v>13604000</v>
      </c>
      <c r="G23" s="7">
        <v>0</v>
      </c>
      <c r="H23" s="7">
        <v>0</v>
      </c>
      <c r="I23" s="7">
        <v>0</v>
      </c>
    </row>
    <row r="24" spans="1:9" ht="15" customHeight="1">
      <c r="A24" s="30" t="s">
        <v>191</v>
      </c>
      <c r="B24" s="25">
        <v>-3178000</v>
      </c>
      <c r="C24" s="20">
        <v>-5313000</v>
      </c>
      <c r="D24" s="20">
        <v>-2290000</v>
      </c>
      <c r="E24" s="49">
        <v>389000</v>
      </c>
      <c r="F24" s="25">
        <v>-3790000</v>
      </c>
      <c r="G24" s="20">
        <v>-2412000</v>
      </c>
      <c r="H24" s="20">
        <v>-7629000</v>
      </c>
      <c r="I24" s="20">
        <v>-8048000</v>
      </c>
    </row>
    <row r="25" spans="1:9" ht="27.45" customHeight="1">
      <c r="A25" s="28" t="s">
        <v>192</v>
      </c>
      <c r="B25" s="22">
        <v>233610000</v>
      </c>
      <c r="C25" s="16">
        <v>71310000</v>
      </c>
      <c r="D25" s="16">
        <v>151048000</v>
      </c>
      <c r="E25" s="16">
        <v>225995000</v>
      </c>
      <c r="F25" s="22">
        <v>315029000</v>
      </c>
      <c r="G25" s="16">
        <v>108072000</v>
      </c>
      <c r="H25" s="16">
        <v>222214000</v>
      </c>
      <c r="I25" s="16">
        <v>317288000</v>
      </c>
    </row>
    <row r="26" spans="1:9">
      <c r="A26" s="29" t="s">
        <v>193</v>
      </c>
      <c r="B26" s="24">
        <v>-53519000</v>
      </c>
      <c r="C26" s="7">
        <v>-12196000</v>
      </c>
      <c r="D26" s="7">
        <v>-5101000</v>
      </c>
      <c r="E26" s="7">
        <v>-1212000</v>
      </c>
      <c r="F26" s="24">
        <v>-16100000</v>
      </c>
      <c r="G26" s="7">
        <v>-43192000</v>
      </c>
      <c r="H26" s="7">
        <v>-59531000</v>
      </c>
      <c r="I26" s="7">
        <v>-24555000</v>
      </c>
    </row>
    <row r="27" spans="1:9">
      <c r="A27" s="30" t="s">
        <v>194</v>
      </c>
      <c r="B27" s="25">
        <v>32159000</v>
      </c>
      <c r="C27" s="20">
        <v>4530000</v>
      </c>
      <c r="D27" s="20">
        <v>-4735000</v>
      </c>
      <c r="E27" s="20">
        <v>324000</v>
      </c>
      <c r="F27" s="25">
        <v>-1477000</v>
      </c>
      <c r="G27" s="20">
        <v>18791000</v>
      </c>
      <c r="H27" s="20">
        <v>28038000</v>
      </c>
      <c r="I27" s="20">
        <v>36095000</v>
      </c>
    </row>
    <row r="28" spans="1:9" ht="15" customHeight="1">
      <c r="A28" s="28" t="s">
        <v>195</v>
      </c>
      <c r="B28" s="22">
        <v>-21360000</v>
      </c>
      <c r="C28" s="16">
        <v>-7666000</v>
      </c>
      <c r="D28" s="16">
        <v>-9836000</v>
      </c>
      <c r="E28" s="16">
        <v>-888000</v>
      </c>
      <c r="F28" s="22">
        <v>-17577000</v>
      </c>
      <c r="G28" s="16">
        <v>-24401000</v>
      </c>
      <c r="H28" s="16">
        <v>-31493000</v>
      </c>
      <c r="I28" s="16">
        <v>11540000</v>
      </c>
    </row>
    <row r="29" spans="1:9" ht="15" customHeight="1">
      <c r="A29" s="29" t="s">
        <v>196</v>
      </c>
      <c r="B29" s="24">
        <v>-33591000</v>
      </c>
      <c r="C29" s="7">
        <v>-4595000</v>
      </c>
      <c r="D29" s="7">
        <v>-9611000</v>
      </c>
      <c r="E29" s="7">
        <v>-15009000</v>
      </c>
      <c r="F29" s="24">
        <v>-30528000</v>
      </c>
      <c r="G29" s="7">
        <v>-18678000</v>
      </c>
      <c r="H29" s="7">
        <v>-37477000</v>
      </c>
      <c r="I29" s="7">
        <v>-57287000</v>
      </c>
    </row>
    <row r="30" spans="1:9" ht="15" customHeight="1">
      <c r="A30" s="29" t="s">
        <v>197</v>
      </c>
      <c r="B30" s="24">
        <v>5091000</v>
      </c>
      <c r="C30" s="7">
        <v>1731000</v>
      </c>
      <c r="D30" s="7">
        <v>3454000</v>
      </c>
      <c r="E30" s="7">
        <v>5566000</v>
      </c>
      <c r="F30" s="24">
        <v>7677000</v>
      </c>
      <c r="G30" s="7">
        <v>2037000</v>
      </c>
      <c r="H30" s="7">
        <v>4086000</v>
      </c>
      <c r="I30" s="7">
        <v>6823000</v>
      </c>
    </row>
    <row r="31" spans="1:9" ht="15" customHeight="1">
      <c r="A31" s="30" t="s">
        <v>198</v>
      </c>
      <c r="B31" s="25">
        <v>-15673000</v>
      </c>
      <c r="C31" s="20">
        <v>-3331000</v>
      </c>
      <c r="D31" s="20">
        <v>-4855000</v>
      </c>
      <c r="E31" s="20">
        <v>-9216000</v>
      </c>
      <c r="F31" s="25">
        <v>-15956000</v>
      </c>
      <c r="G31" s="20">
        <v>149000</v>
      </c>
      <c r="H31" s="20">
        <v>-4698000</v>
      </c>
      <c r="I31" s="20">
        <v>-7510000</v>
      </c>
    </row>
    <row r="32" spans="1:9" ht="15" customHeight="1">
      <c r="A32" s="28" t="s">
        <v>199</v>
      </c>
      <c r="B32" s="22">
        <v>168077000</v>
      </c>
      <c r="C32" s="16">
        <v>57449000</v>
      </c>
      <c r="D32" s="16">
        <v>130200000</v>
      </c>
      <c r="E32" s="16">
        <v>206448000</v>
      </c>
      <c r="F32" s="22">
        <v>258645000</v>
      </c>
      <c r="G32" s="16">
        <v>67179000</v>
      </c>
      <c r="H32" s="16">
        <v>152632000</v>
      </c>
      <c r="I32" s="16">
        <v>270854000</v>
      </c>
    </row>
    <row r="33" spans="1:9" ht="15" customHeight="1">
      <c r="B33" s="45"/>
      <c r="F33" s="45"/>
    </row>
    <row r="34" spans="1:9" ht="15" customHeight="1">
      <c r="A34" s="5" t="s">
        <v>200</v>
      </c>
      <c r="B34" s="45" t="s">
        <v>175</v>
      </c>
      <c r="F34" s="45" t="s">
        <v>178</v>
      </c>
      <c r="G34" s="4" t="s">
        <v>175</v>
      </c>
      <c r="H34" s="4" t="s">
        <v>175</v>
      </c>
      <c r="I34" s="4"/>
    </row>
    <row r="35" spans="1:9" ht="15" customHeight="1">
      <c r="A35" s="29" t="s">
        <v>201</v>
      </c>
      <c r="B35" s="24">
        <v>-154266000</v>
      </c>
      <c r="C35" s="7">
        <v>-38511000</v>
      </c>
      <c r="D35" s="7">
        <v>-94207000</v>
      </c>
      <c r="E35" s="7">
        <v>-145085000</v>
      </c>
      <c r="F35" s="24">
        <v>-185493000</v>
      </c>
      <c r="G35" s="7">
        <v>-63444000</v>
      </c>
      <c r="H35" s="7">
        <v>-86613000</v>
      </c>
      <c r="I35" s="7">
        <v>-140165000</v>
      </c>
    </row>
    <row r="36" spans="1:9" ht="15" customHeight="1">
      <c r="A36" s="29" t="s">
        <v>202</v>
      </c>
      <c r="B36" s="24">
        <v>-8288000</v>
      </c>
      <c r="C36" s="7">
        <v>-2165000</v>
      </c>
      <c r="D36" s="7">
        <v>-3246000</v>
      </c>
      <c r="E36" s="7">
        <v>-5638000</v>
      </c>
      <c r="F36" s="24">
        <v>-14786000</v>
      </c>
      <c r="G36" s="7">
        <v>-1768000</v>
      </c>
      <c r="H36" s="7">
        <v>-2373000</v>
      </c>
      <c r="I36" s="7">
        <v>-3090000</v>
      </c>
    </row>
    <row r="37" spans="1:9" ht="15" customHeight="1">
      <c r="A37" s="29" t="s">
        <v>203</v>
      </c>
      <c r="B37" s="24">
        <v>-56245000</v>
      </c>
      <c r="C37" s="7">
        <v>-10179000</v>
      </c>
      <c r="D37" s="7">
        <v>-12286000</v>
      </c>
      <c r="E37" s="7">
        <v>-12286000</v>
      </c>
      <c r="F37" s="24">
        <v>-12844000</v>
      </c>
      <c r="G37" s="7">
        <v>-717000</v>
      </c>
      <c r="H37" s="7">
        <v>-8240000</v>
      </c>
      <c r="I37" s="7">
        <v>-8240000</v>
      </c>
    </row>
    <row r="38" spans="1:9" ht="15" customHeight="1">
      <c r="A38" s="29" t="s">
        <v>204</v>
      </c>
      <c r="B38" s="24">
        <v>0</v>
      </c>
      <c r="C38" s="7">
        <v>0</v>
      </c>
      <c r="D38" s="7">
        <v>15172000</v>
      </c>
      <c r="E38" s="7">
        <v>15172000</v>
      </c>
      <c r="F38" s="24">
        <v>15172000</v>
      </c>
      <c r="G38" s="7">
        <v>0</v>
      </c>
      <c r="H38" s="7">
        <v>0</v>
      </c>
      <c r="I38" s="7">
        <v>0</v>
      </c>
    </row>
    <row r="39" spans="1:9" ht="15" customHeight="1">
      <c r="A39" s="29" t="s">
        <v>205</v>
      </c>
      <c r="B39" s="24">
        <v>0</v>
      </c>
      <c r="C39" s="7">
        <v>-3716000</v>
      </c>
      <c r="D39" s="7">
        <v>-3716000</v>
      </c>
      <c r="E39" s="7">
        <v>-3716000</v>
      </c>
      <c r="F39" s="24">
        <v>-3716000</v>
      </c>
      <c r="G39" s="7">
        <v>0</v>
      </c>
      <c r="H39" s="7">
        <v>0</v>
      </c>
      <c r="I39" s="7">
        <v>0</v>
      </c>
    </row>
    <row r="40" spans="1:9" ht="15" customHeight="1">
      <c r="A40" s="29" t="s">
        <v>206</v>
      </c>
      <c r="B40" s="24">
        <v>-27873000</v>
      </c>
      <c r="C40" s="7">
        <v>0</v>
      </c>
      <c r="D40" s="7">
        <v>0</v>
      </c>
      <c r="E40" s="7">
        <v>0</v>
      </c>
      <c r="F40" s="24">
        <v>0</v>
      </c>
      <c r="G40" s="7">
        <v>0</v>
      </c>
      <c r="H40" s="7">
        <v>0</v>
      </c>
      <c r="I40" s="7">
        <v>0</v>
      </c>
    </row>
    <row r="41" spans="1:9" ht="15" customHeight="1">
      <c r="A41" s="29" t="s">
        <v>207</v>
      </c>
      <c r="B41" s="24">
        <v>0</v>
      </c>
      <c r="C41" s="7">
        <v>0</v>
      </c>
      <c r="D41" s="7">
        <v>0</v>
      </c>
      <c r="E41" s="7">
        <v>0</v>
      </c>
      <c r="F41" s="24">
        <v>778000</v>
      </c>
      <c r="G41" s="7">
        <v>0</v>
      </c>
      <c r="H41" s="7">
        <v>0</v>
      </c>
      <c r="I41" s="7">
        <v>0</v>
      </c>
    </row>
    <row r="42" spans="1:9" ht="15" customHeight="1">
      <c r="A42" s="29" t="s">
        <v>208</v>
      </c>
      <c r="B42" s="24">
        <v>0</v>
      </c>
      <c r="C42" s="7">
        <v>0</v>
      </c>
      <c r="D42" s="7">
        <v>0</v>
      </c>
      <c r="E42" s="7">
        <v>0</v>
      </c>
      <c r="F42" s="24">
        <v>154000</v>
      </c>
      <c r="G42" s="7">
        <v>22000</v>
      </c>
      <c r="H42" s="7">
        <v>0</v>
      </c>
      <c r="I42" s="7">
        <v>0</v>
      </c>
    </row>
    <row r="43" spans="1:9" ht="15" customHeight="1">
      <c r="A43" s="30" t="s">
        <v>209</v>
      </c>
      <c r="B43" s="25">
        <v>105000</v>
      </c>
      <c r="C43" s="20">
        <v>149000</v>
      </c>
      <c r="D43" s="20">
        <v>-20000</v>
      </c>
      <c r="E43" s="20">
        <v>-952000</v>
      </c>
      <c r="F43" s="25">
        <v>-1355000</v>
      </c>
      <c r="G43" s="20">
        <v>21000</v>
      </c>
      <c r="H43" s="20">
        <v>149000</v>
      </c>
      <c r="I43" s="20">
        <v>-187000</v>
      </c>
    </row>
    <row r="44" spans="1:9" ht="15" customHeight="1">
      <c r="A44" s="28" t="s">
        <v>210</v>
      </c>
      <c r="B44" s="22">
        <v>-246567000</v>
      </c>
      <c r="C44" s="16">
        <v>-54422000</v>
      </c>
      <c r="D44" s="16">
        <v>-98303000</v>
      </c>
      <c r="E44" s="16">
        <v>-152505000</v>
      </c>
      <c r="F44" s="22">
        <v>-202090000</v>
      </c>
      <c r="G44" s="16">
        <v>-65886000</v>
      </c>
      <c r="H44" s="16">
        <v>-97077000</v>
      </c>
      <c r="I44" s="16">
        <v>-151682000</v>
      </c>
    </row>
    <row r="45" spans="1:9" ht="15" customHeight="1">
      <c r="B45" s="45"/>
      <c r="F45" s="45"/>
    </row>
    <row r="46" spans="1:9" ht="15" customHeight="1">
      <c r="A46" s="5" t="s">
        <v>211</v>
      </c>
      <c r="B46" s="45" t="s">
        <v>175</v>
      </c>
      <c r="F46" s="45" t="s">
        <v>178</v>
      </c>
      <c r="G46" s="4" t="s">
        <v>175</v>
      </c>
      <c r="H46" s="4" t="s">
        <v>175</v>
      </c>
      <c r="I46" s="4"/>
    </row>
    <row r="47" spans="1:9" ht="15" customHeight="1">
      <c r="A47" s="29" t="s">
        <v>212</v>
      </c>
      <c r="B47" s="24">
        <v>-5958000</v>
      </c>
      <c r="C47" s="7">
        <v>-1531000</v>
      </c>
      <c r="D47" s="7">
        <v>-3283000</v>
      </c>
      <c r="E47" s="7">
        <v>-4933000</v>
      </c>
      <c r="F47" s="24">
        <v>-7983000</v>
      </c>
      <c r="G47" s="7">
        <v>-1999000</v>
      </c>
      <c r="H47" s="7">
        <v>-4157000</v>
      </c>
      <c r="I47" s="7">
        <v>-5898000</v>
      </c>
    </row>
    <row r="48" spans="1:9" ht="15" customHeight="1">
      <c r="A48" s="29" t="s">
        <v>213</v>
      </c>
      <c r="B48" s="24">
        <v>-3837000</v>
      </c>
      <c r="C48" s="7">
        <v>-1847000</v>
      </c>
      <c r="D48" s="7">
        <v>-6339000</v>
      </c>
      <c r="E48" s="7">
        <v>-7101000</v>
      </c>
      <c r="F48" s="24">
        <v>-9022000</v>
      </c>
      <c r="G48" s="7">
        <v>-5551000</v>
      </c>
      <c r="H48" s="7">
        <v>-11973000</v>
      </c>
      <c r="I48" s="7">
        <v>-19795000</v>
      </c>
    </row>
    <row r="49" spans="1:9" ht="15" customHeight="1">
      <c r="A49" s="29" t="s">
        <v>214</v>
      </c>
      <c r="B49" s="24">
        <v>-420685000</v>
      </c>
      <c r="C49" s="7">
        <v>-364000</v>
      </c>
      <c r="D49" s="7">
        <v>-437000</v>
      </c>
      <c r="E49" s="7">
        <v>-510000</v>
      </c>
      <c r="F49" s="24">
        <v>-620000</v>
      </c>
      <c r="G49" s="7">
        <v>-60000</v>
      </c>
      <c r="H49" s="7">
        <v>-150000</v>
      </c>
      <c r="I49" s="7">
        <v>-150000</v>
      </c>
    </row>
    <row r="50" spans="1:9" ht="15" customHeight="1">
      <c r="A50" s="29" t="s">
        <v>215</v>
      </c>
      <c r="B50" s="24">
        <v>-23000</v>
      </c>
      <c r="C50" s="7">
        <v>39000</v>
      </c>
      <c r="D50" s="7">
        <v>80000</v>
      </c>
      <c r="E50" s="7">
        <v>17000</v>
      </c>
      <c r="F50" s="24">
        <v>-7000</v>
      </c>
      <c r="G50" s="7">
        <v>18000</v>
      </c>
      <c r="H50" s="7">
        <v>-46000</v>
      </c>
      <c r="I50" s="7">
        <v>-47000</v>
      </c>
    </row>
    <row r="51" spans="1:9" ht="15" customHeight="1">
      <c r="A51" s="29" t="s">
        <v>216</v>
      </c>
      <c r="B51" s="24">
        <v>-28245000</v>
      </c>
      <c r="C51" s="7">
        <v>0</v>
      </c>
      <c r="D51" s="7">
        <v>0</v>
      </c>
      <c r="E51" s="7">
        <v>0</v>
      </c>
      <c r="F51" s="24">
        <v>0</v>
      </c>
      <c r="G51" s="7">
        <v>0</v>
      </c>
      <c r="H51" s="7">
        <v>0</v>
      </c>
      <c r="I51" s="7">
        <v>0</v>
      </c>
    </row>
    <row r="52" spans="1:9" ht="15" customHeight="1">
      <c r="A52" s="30" t="s">
        <v>217</v>
      </c>
      <c r="B52" s="25">
        <v>-1100000</v>
      </c>
      <c r="C52" s="20">
        <v>0</v>
      </c>
      <c r="D52" s="20">
        <v>0</v>
      </c>
      <c r="E52" s="20">
        <v>0</v>
      </c>
      <c r="F52" s="25">
        <v>0</v>
      </c>
      <c r="G52" s="20">
        <v>0</v>
      </c>
      <c r="H52" s="20">
        <v>0</v>
      </c>
      <c r="I52" s="20">
        <v>0</v>
      </c>
    </row>
    <row r="53" spans="1:9" ht="15" customHeight="1">
      <c r="A53" s="31" t="s">
        <v>218</v>
      </c>
      <c r="B53" s="43">
        <v>-459848000</v>
      </c>
      <c r="C53" s="32">
        <v>-3703000</v>
      </c>
      <c r="D53" s="32">
        <v>-9979000</v>
      </c>
      <c r="E53" s="32">
        <v>-12527000</v>
      </c>
      <c r="F53" s="43">
        <v>-17632000</v>
      </c>
      <c r="G53" s="32">
        <v>-7592000</v>
      </c>
      <c r="H53" s="32">
        <v>-16326000</v>
      </c>
      <c r="I53" s="32">
        <v>-25890000</v>
      </c>
    </row>
    <row r="54" spans="1:9" ht="15" customHeight="1">
      <c r="A54" s="33" t="s">
        <v>219</v>
      </c>
      <c r="B54" s="46">
        <v>-538338000</v>
      </c>
      <c r="C54" s="34">
        <v>-676000</v>
      </c>
      <c r="D54" s="34">
        <v>21918000</v>
      </c>
      <c r="E54" s="34">
        <v>41416000</v>
      </c>
      <c r="F54" s="46">
        <v>38923000</v>
      </c>
      <c r="G54" s="34">
        <v>-6299000</v>
      </c>
      <c r="H54" s="34">
        <v>39229000</v>
      </c>
      <c r="I54" s="34">
        <v>93282000</v>
      </c>
    </row>
    <row r="55" spans="1:9" ht="15" customHeight="1">
      <c r="A55" s="28" t="s">
        <v>220</v>
      </c>
      <c r="B55" s="22">
        <v>742773000</v>
      </c>
      <c r="C55" s="16">
        <v>243757000</v>
      </c>
      <c r="D55" s="16">
        <v>243757000</v>
      </c>
      <c r="E55" s="16">
        <v>243757000</v>
      </c>
      <c r="F55" s="22">
        <v>243757000</v>
      </c>
      <c r="G55" s="16">
        <v>277174000</v>
      </c>
      <c r="H55" s="16">
        <v>277174000</v>
      </c>
      <c r="I55" s="16">
        <v>277174000</v>
      </c>
    </row>
    <row r="56" spans="1:9" ht="15" customHeight="1">
      <c r="A56" s="4" t="s">
        <v>221</v>
      </c>
      <c r="B56" s="25">
        <v>39322000</v>
      </c>
      <c r="C56" s="20">
        <v>-3446000</v>
      </c>
      <c r="D56" s="20">
        <v>-1929000</v>
      </c>
      <c r="E56" s="20">
        <v>4528000</v>
      </c>
      <c r="F56" s="25">
        <v>-5506000</v>
      </c>
      <c r="G56" s="20">
        <v>3753000</v>
      </c>
      <c r="H56" s="20">
        <v>5815000</v>
      </c>
      <c r="I56" s="20">
        <v>-2077000</v>
      </c>
    </row>
    <row r="57" spans="1:9" ht="15" customHeight="1" thickBot="1">
      <c r="A57" s="77" t="s">
        <v>222</v>
      </c>
      <c r="B57" s="23">
        <v>243757000</v>
      </c>
      <c r="C57" s="17">
        <v>239634000</v>
      </c>
      <c r="D57" s="17">
        <v>263746000</v>
      </c>
      <c r="E57" s="17">
        <v>289701000</v>
      </c>
      <c r="F57" s="23">
        <v>277174000</v>
      </c>
      <c r="G57" s="17">
        <v>274628000</v>
      </c>
      <c r="H57" s="17">
        <v>322218000</v>
      </c>
      <c r="I57" s="17">
        <v>368379000</v>
      </c>
    </row>
    <row r="58" spans="1:9" ht="15" customHeight="1" thickTop="1">
      <c r="A58" s="4"/>
      <c r="B58" s="75"/>
      <c r="C58" s="21"/>
      <c r="D58" s="21"/>
      <c r="E58" s="21"/>
      <c r="F58" s="75"/>
      <c r="G58" s="21"/>
      <c r="H58" s="21"/>
      <c r="I58" s="21"/>
    </row>
    <row r="59" spans="1:9" ht="15" customHeight="1">
      <c r="B59" s="76"/>
      <c r="F59" s="76"/>
    </row>
    <row r="60" spans="1:9" ht="15" customHeight="1">
      <c r="A60" s="5" t="s">
        <v>223</v>
      </c>
      <c r="B60" s="76"/>
      <c r="F60" s="76"/>
      <c r="G60" s="47"/>
      <c r="H60" s="47"/>
    </row>
    <row r="61" spans="1:9" ht="15" customHeight="1">
      <c r="A61" s="4" t="s">
        <v>199</v>
      </c>
      <c r="B61" s="24">
        <f>B32</f>
        <v>168077000</v>
      </c>
      <c r="C61" s="7">
        <f t="shared" ref="C61:I61" si="0">C32</f>
        <v>57449000</v>
      </c>
      <c r="D61" s="7">
        <f t="shared" si="0"/>
        <v>130200000</v>
      </c>
      <c r="E61" s="7">
        <f t="shared" si="0"/>
        <v>206448000</v>
      </c>
      <c r="F61" s="24">
        <f t="shared" si="0"/>
        <v>258645000</v>
      </c>
      <c r="G61" s="7">
        <f t="shared" si="0"/>
        <v>67179000</v>
      </c>
      <c r="H61" s="7">
        <f t="shared" si="0"/>
        <v>152632000</v>
      </c>
      <c r="I61" s="7">
        <f t="shared" si="0"/>
        <v>270854000</v>
      </c>
    </row>
    <row r="62" spans="1:9" ht="15" customHeight="1">
      <c r="A62" s="29" t="s">
        <v>201</v>
      </c>
      <c r="B62" s="24">
        <f t="shared" ref="B62:I63" si="1">B35</f>
        <v>-154266000</v>
      </c>
      <c r="C62" s="7">
        <f t="shared" si="1"/>
        <v>-38511000</v>
      </c>
      <c r="D62" s="7">
        <f t="shared" si="1"/>
        <v>-94207000</v>
      </c>
      <c r="E62" s="7">
        <f t="shared" si="1"/>
        <v>-145085000</v>
      </c>
      <c r="F62" s="24">
        <f t="shared" si="1"/>
        <v>-185493000</v>
      </c>
      <c r="G62" s="7">
        <f t="shared" si="1"/>
        <v>-63444000</v>
      </c>
      <c r="H62" s="7">
        <f t="shared" si="1"/>
        <v>-86613000</v>
      </c>
      <c r="I62" s="7">
        <f t="shared" si="1"/>
        <v>-140165000</v>
      </c>
    </row>
    <row r="63" spans="1:9" ht="15" customHeight="1">
      <c r="A63" s="29" t="s">
        <v>224</v>
      </c>
      <c r="B63" s="24">
        <f t="shared" si="1"/>
        <v>-8288000</v>
      </c>
      <c r="C63" s="7">
        <f t="shared" si="1"/>
        <v>-2165000</v>
      </c>
      <c r="D63" s="7">
        <f t="shared" si="1"/>
        <v>-3246000</v>
      </c>
      <c r="E63" s="7">
        <f t="shared" si="1"/>
        <v>-5638000</v>
      </c>
      <c r="F63" s="24">
        <f t="shared" si="1"/>
        <v>-14786000</v>
      </c>
      <c r="G63" s="7">
        <f t="shared" si="1"/>
        <v>-1768000</v>
      </c>
      <c r="H63" s="7">
        <f t="shared" si="1"/>
        <v>-2373000</v>
      </c>
      <c r="I63" s="7">
        <f t="shared" si="1"/>
        <v>-3090000</v>
      </c>
    </row>
    <row r="64" spans="1:9" ht="15" customHeight="1">
      <c r="A64" s="30" t="s">
        <v>212</v>
      </c>
      <c r="B64" s="25">
        <f t="shared" ref="B64:I64" si="2">B47</f>
        <v>-5958000</v>
      </c>
      <c r="C64" s="20">
        <f t="shared" si="2"/>
        <v>-1531000</v>
      </c>
      <c r="D64" s="20">
        <f t="shared" si="2"/>
        <v>-3283000</v>
      </c>
      <c r="E64" s="20">
        <f t="shared" si="2"/>
        <v>-4933000</v>
      </c>
      <c r="F64" s="25">
        <f t="shared" si="2"/>
        <v>-7983000</v>
      </c>
      <c r="G64" s="20">
        <f t="shared" si="2"/>
        <v>-1999000</v>
      </c>
      <c r="H64" s="20">
        <f t="shared" si="2"/>
        <v>-4157000</v>
      </c>
      <c r="I64" s="20">
        <f t="shared" si="2"/>
        <v>-5898000</v>
      </c>
    </row>
    <row r="65" spans="1:9" ht="15" customHeight="1" thickBot="1">
      <c r="A65" s="50" t="s">
        <v>225</v>
      </c>
      <c r="B65" s="23">
        <f t="shared" ref="B65:I65" si="3">SUM(B61:B64)</f>
        <v>-435000</v>
      </c>
      <c r="C65" s="17">
        <f t="shared" si="3"/>
        <v>15242000</v>
      </c>
      <c r="D65" s="17">
        <f t="shared" si="3"/>
        <v>29464000</v>
      </c>
      <c r="E65" s="17">
        <f t="shared" si="3"/>
        <v>50792000</v>
      </c>
      <c r="F65" s="23">
        <f t="shared" si="3"/>
        <v>50383000</v>
      </c>
      <c r="G65" s="17">
        <f t="shared" si="3"/>
        <v>-32000</v>
      </c>
      <c r="H65" s="17">
        <f t="shared" si="3"/>
        <v>59489000</v>
      </c>
      <c r="I65" s="17">
        <f t="shared" si="3"/>
        <v>121701000</v>
      </c>
    </row>
    <row r="66" spans="1:9" ht="13.8" thickTop="1">
      <c r="B66" s="21"/>
      <c r="C66" s="21"/>
      <c r="D66" s="21"/>
      <c r="E66" s="21"/>
      <c r="F66" s="21"/>
      <c r="G66" s="21"/>
      <c r="H66" s="21"/>
      <c r="I66" s="21"/>
    </row>
    <row r="68" spans="1:9" ht="52.8">
      <c r="A68" s="104" t="s">
        <v>90</v>
      </c>
    </row>
    <row r="70" spans="1:9">
      <c r="A70" s="1" t="s">
        <v>228</v>
      </c>
    </row>
  </sheetData>
  <mergeCells count="3">
    <mergeCell ref="B1:I1"/>
    <mergeCell ref="B2:I2"/>
    <mergeCell ref="B3:I3"/>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6BCE57E4BA01409F7684DEBABEBE18" ma:contentTypeVersion="15" ma:contentTypeDescription="Create a new document." ma:contentTypeScope="" ma:versionID="1df4ab59e4a0dd9c5505eaf379231f1b">
  <xsd:schema xmlns:xsd="http://www.w3.org/2001/XMLSchema" xmlns:xs="http://www.w3.org/2001/XMLSchema" xmlns:p="http://schemas.microsoft.com/office/2006/metadata/properties" xmlns:ns2="e1aeecd6-4d00-41a5-875f-da06aa090741" xmlns:ns3="fce7dece-be7d-4dd7-ba51-fa256987d996" targetNamespace="http://schemas.microsoft.com/office/2006/metadata/properties" ma:root="true" ma:fieldsID="a32415c746a73a583402be2919993d50" ns2:_="" ns3:_="">
    <xsd:import namespace="e1aeecd6-4d00-41a5-875f-da06aa090741"/>
    <xsd:import namespace="fce7dece-be7d-4dd7-ba51-fa256987d9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aeecd6-4d00-41a5-875f-da06aa0907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1d01259-7ba7-492d-b45b-d5135e1bdf5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e7dece-be7d-4dd7-ba51-fa256987d9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8dd6c92-9bd4-4fe5-a003-f17b01d3e303}" ma:internalName="TaxCatchAll" ma:showField="CatchAllData" ma:web="fce7dece-be7d-4dd7-ba51-fa256987d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aeecd6-4d00-41a5-875f-da06aa090741">
      <Terms xmlns="http://schemas.microsoft.com/office/infopath/2007/PartnerControls"/>
    </lcf76f155ced4ddcb4097134ff3c332f>
    <TaxCatchAll xmlns="fce7dece-be7d-4dd7-ba51-fa256987d9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48C6CA-585B-4834-941B-458D8C5D3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aeecd6-4d00-41a5-875f-da06aa090741"/>
    <ds:schemaRef ds:uri="fce7dece-be7d-4dd7-ba51-fa256987d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9F23FE-E1FB-421B-856E-1EDC1A41E3DC}">
  <ds:schemaRefs>
    <ds:schemaRef ds:uri="http://purl.org/dc/terms/"/>
    <ds:schemaRef ds:uri="http://schemas.microsoft.com/office/2006/documentManagement/types"/>
    <ds:schemaRef ds:uri="http://purl.org/dc/dcmitype/"/>
    <ds:schemaRef ds:uri="http://purl.org/dc/elements/1.1/"/>
    <ds:schemaRef ds:uri="fce7dece-be7d-4dd7-ba51-fa256987d996"/>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e1aeecd6-4d00-41a5-875f-da06aa090741"/>
  </ds:schemaRefs>
</ds:datastoreItem>
</file>

<file path=customXml/itemProps3.xml><?xml version="1.0" encoding="utf-8"?>
<ds:datastoreItem xmlns:ds="http://schemas.openxmlformats.org/officeDocument/2006/customXml" ds:itemID="{DDD3F8E2-C05F-423B-A16E-01D48B4C26A3}">
  <ds:schemaRefs>
    <ds:schemaRef ds:uri="http://schemas.microsoft.com/sharepoint/v3/contenttype/forms"/>
  </ds:schemaRefs>
</ds:datastoreItem>
</file>

<file path=docMetadata/LabelInfo.xml><?xml version="1.0" encoding="utf-8"?>
<clbl:labelList xmlns:clbl="http://schemas.microsoft.com/office/2020/mipLabelMetadata">
  <clbl:label id="{3f9dfda5-d51d-451f-a30a-a19e61afb92f}" enabled="0" method="" siteId="{3f9dfda5-d51d-451f-a30a-a19e61afb92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Index</vt:lpstr>
      <vt:lpstr>1_Revenue &amp; Key Financial</vt:lpstr>
      <vt:lpstr>2_Revenue by Product</vt:lpstr>
      <vt:lpstr>3_Profit Loss</vt:lpstr>
      <vt:lpstr>4_AEBITDA Rec</vt:lpstr>
      <vt:lpstr>5_Adjusted Expenses</vt:lpstr>
      <vt:lpstr>6_Rev to EBITDA bridge</vt:lpstr>
      <vt:lpstr>7_Financial Position</vt:lpstr>
      <vt:lpstr>8_Cash Flows</vt:lpstr>
      <vt:lpstr>'1_Revenue &amp; Key Financial'!Print_Area</vt:lpstr>
      <vt:lpstr>'2_Revenue by Product'!Print_Area</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Ben Combes</cp:lastModifiedBy>
  <cp:revision>2</cp:revision>
  <dcterms:created xsi:type="dcterms:W3CDTF">2024-11-06T18:23:31Z</dcterms:created>
  <dcterms:modified xsi:type="dcterms:W3CDTF">2024-12-19T22:02:38Z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0x010100866BCE57E4BA01409F7684DEBABEBE18</vt:lpwstr>
  </property>
  <property fmtid="{D5CDD505-2E9C-101B-9397-08002B2CF9AE}" pid="3" name="MediaServiceImageTags">
    <vt:lpwstr/>
  </property>
</Properties>
</file>